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8" activeTab="0"/>
  </bookViews>
  <sheets>
    <sheet name="Глава 1" sheetId="1" r:id="rId1"/>
    <sheet name="Глава 2 " sheetId="2" r:id="rId2"/>
    <sheet name="Глава 3" sheetId="3" r:id="rId3"/>
    <sheet name="Глава 4" sheetId="4" r:id="rId4"/>
    <sheet name="Расчет ФОТ" sheetId="5" state="hidden" r:id="rId5"/>
  </sheets>
  <externalReferences>
    <externalReference r:id="rId8"/>
  </externalReferences>
  <definedNames>
    <definedName name="_xlnm._FilterDatabase" localSheetId="0" hidden="1">'Глава 1'!$A$8:$E$111</definedName>
    <definedName name="_xlnm._FilterDatabase" localSheetId="1" hidden="1">'Глава 2 '!$A$7:$E$166</definedName>
    <definedName name="_xlnm._FilterDatabase" localSheetId="2" hidden="1">'Глава 3'!$A$7:$E$27</definedName>
    <definedName name="_xlnm._FilterDatabase" localSheetId="3" hidden="1">'Глава 4'!$A$7:$E$75</definedName>
  </definedNames>
  <calcPr fullCalcOnLoad="1"/>
</workbook>
</file>

<file path=xl/sharedStrings.xml><?xml version="1.0" encoding="utf-8"?>
<sst xmlns="http://schemas.openxmlformats.org/spreadsheetml/2006/main" count="595" uniqueCount="405">
  <si>
    <t>РАЗДЕЛ 2. СТРОИТЕЛЬНО-МОНТАЖНЫЕ РАБОТЫ</t>
  </si>
  <si>
    <t>Глава 1. ВРЕЗКА, ОБРЕЗКА  МЕТАЛЛИЧЕСКОГО ГАЗОПРОВОДА</t>
  </si>
  <si>
    <t>Наименование работ и</t>
  </si>
  <si>
    <t>Единица</t>
  </si>
  <si>
    <t xml:space="preserve">Договорная цена,руб. </t>
  </si>
  <si>
    <t>газового оборудования</t>
  </si>
  <si>
    <t>измерения</t>
  </si>
  <si>
    <t>для пред-</t>
  </si>
  <si>
    <t>для</t>
  </si>
  <si>
    <t>приятий</t>
  </si>
  <si>
    <t>населения</t>
  </si>
  <si>
    <t>(без НДС)</t>
  </si>
  <si>
    <t>(c НДС)</t>
  </si>
  <si>
    <t>2.1.1.</t>
  </si>
  <si>
    <t xml:space="preserve">Врезка или обрезка (с заглушкой) подземного газопровода низкого  </t>
  </si>
  <si>
    <t xml:space="preserve">давления  с отключением давления  в сети  при диаметре  </t>
  </si>
  <si>
    <t xml:space="preserve">                                                                                    до 50 мм</t>
  </si>
  <si>
    <t>врезка</t>
  </si>
  <si>
    <t>(обрезка)</t>
  </si>
  <si>
    <t xml:space="preserve">                                                                                    51- 100 мм</t>
  </si>
  <si>
    <t>"</t>
  </si>
  <si>
    <t xml:space="preserve">                                                                                    101 - 200 мм</t>
  </si>
  <si>
    <t xml:space="preserve">                                                                                    201 - 300 мм</t>
  </si>
  <si>
    <t xml:space="preserve">                                                                                    301 - 400 мм</t>
  </si>
  <si>
    <t xml:space="preserve">                                                                                    401 - 500 мм</t>
  </si>
  <si>
    <t xml:space="preserve">                                                                                    св. 500 мм</t>
  </si>
  <si>
    <t xml:space="preserve">(При врезке с отключением газопровода высокого (среднего)  </t>
  </si>
  <si>
    <t xml:space="preserve">давления всех диаметров  применять коэф.1,15; с понижением </t>
  </si>
  <si>
    <t xml:space="preserve">давления  или при врезке заготовкой применять коэф.1,3; при </t>
  </si>
  <si>
    <t xml:space="preserve">обрезке газопровода без установки заглушки применять коэф.0,8) </t>
  </si>
  <si>
    <t>2.1.2.</t>
  </si>
  <si>
    <t xml:space="preserve">Врезка или обрезка (с заглушкой) надземного газопровода низкого </t>
  </si>
  <si>
    <t xml:space="preserve">давления с отключением  давления в сети при диаметре   до 25 мм </t>
  </si>
  <si>
    <t xml:space="preserve">  </t>
  </si>
  <si>
    <t xml:space="preserve">                                                                                    32 - 40 мм</t>
  </si>
  <si>
    <t xml:space="preserve">                                                                                    50 мм   </t>
  </si>
  <si>
    <t xml:space="preserve">                                                                                    51 - 100 мм</t>
  </si>
  <si>
    <t xml:space="preserve">                                                                                   св.300 мм</t>
  </si>
  <si>
    <t xml:space="preserve">(При врезке газопровода заготовкой применять коэф. 1,3; при </t>
  </si>
  <si>
    <t>обрезке газопровода без установки заглушки применять коэф.0,7)</t>
  </si>
  <si>
    <t>2.1.3.</t>
  </si>
  <si>
    <r>
      <t xml:space="preserve">Врезка газопровода  низкого давления </t>
    </r>
    <r>
      <rPr>
        <sz val="10"/>
        <rFont val="Arial Cyr"/>
        <family val="0"/>
      </rPr>
      <t>надземной прокладки</t>
    </r>
  </si>
  <si>
    <t>под давлением в сети при  диаметре до  25 мм</t>
  </si>
  <si>
    <t xml:space="preserve">                                                                     32- 40 мм</t>
  </si>
  <si>
    <t xml:space="preserve">                                                                     50 мм</t>
  </si>
  <si>
    <t>2.1.4.</t>
  </si>
  <si>
    <t xml:space="preserve">Врезка приспособлением ВПГ под газом вновь построенного </t>
  </si>
  <si>
    <t>наружного газопровода высокого (среднего) давления при</t>
  </si>
  <si>
    <t>диаметре присоединяемого газопровода до 150 мм</t>
  </si>
  <si>
    <t>(При выполнении работ по изоляции присоединения газопровода</t>
  </si>
  <si>
    <t>применять коэф. 1,1)</t>
  </si>
  <si>
    <t>2.1.5.</t>
  </si>
  <si>
    <t xml:space="preserve">Присоединение (врезка) муфтой вновь построенного наружного </t>
  </si>
  <si>
    <t xml:space="preserve">газопровода к действующему при диаметре присоединяемого </t>
  </si>
  <si>
    <t xml:space="preserve">газопровода    до 32 мм                               </t>
  </si>
  <si>
    <t>присоед.</t>
  </si>
  <si>
    <t xml:space="preserve">                          40 - 50 мм</t>
  </si>
  <si>
    <t xml:space="preserve">                          51- 100 мм</t>
  </si>
  <si>
    <t xml:space="preserve">                          101 - 200 мм</t>
  </si>
  <si>
    <t xml:space="preserve">                          201 - 300 мм</t>
  </si>
  <si>
    <t xml:space="preserve">                          301 - 400 мм</t>
  </si>
  <si>
    <t xml:space="preserve">                          401 - 500 мм</t>
  </si>
  <si>
    <t>2.1.6.</t>
  </si>
  <si>
    <t xml:space="preserve">Врезка в действующий внутридомовый газопровод при  диаметре  </t>
  </si>
  <si>
    <t xml:space="preserve">                                                                                      до 32 мм</t>
  </si>
  <si>
    <t xml:space="preserve">                                                                                      40-50 мм</t>
  </si>
  <si>
    <t>2.1.7.</t>
  </si>
  <si>
    <t>Врезка штуцером под газом в действующий внутридомовый</t>
  </si>
  <si>
    <t>газопровод диаметром   до 32 мм</t>
  </si>
  <si>
    <t xml:space="preserve">                                          40-50 мм</t>
  </si>
  <si>
    <t>2.1.8.</t>
  </si>
  <si>
    <t>Сварка стыка диаметром   до  50 мм</t>
  </si>
  <si>
    <t>стык</t>
  </si>
  <si>
    <t xml:space="preserve">                                        </t>
  </si>
  <si>
    <t xml:space="preserve">                                            51 - 100 мм</t>
  </si>
  <si>
    <t xml:space="preserve">                                           101 - 200 мм                                               </t>
  </si>
  <si>
    <t xml:space="preserve">                                           201- 300  мм</t>
  </si>
  <si>
    <t xml:space="preserve">                                           301 - 500 мм</t>
  </si>
  <si>
    <t>2.1.9.</t>
  </si>
  <si>
    <t>Обрезка  внутридомового газопровода с установкой сварной</t>
  </si>
  <si>
    <t>обрезка</t>
  </si>
  <si>
    <t>заглушки при диаметре газопровода до 32 мм</t>
  </si>
  <si>
    <t xml:space="preserve">                                                              40 - 50 мм                </t>
  </si>
  <si>
    <t>(При обрезке без установки заглушки применять коэф.0,7)</t>
  </si>
  <si>
    <t>2.1.10.</t>
  </si>
  <si>
    <t>Изоляция мест врезки или обрезки газопровода (без приготовления</t>
  </si>
  <si>
    <t>мастики)  при  диаметре   до  100 мм</t>
  </si>
  <si>
    <t>место</t>
  </si>
  <si>
    <t xml:space="preserve">                                           101 - 200 мм  </t>
  </si>
  <si>
    <t xml:space="preserve">                                           201- 300 мм</t>
  </si>
  <si>
    <t xml:space="preserve">                                           301 - 400 мм</t>
  </si>
  <si>
    <t xml:space="preserve">                                           401 - 500 мм</t>
  </si>
  <si>
    <t xml:space="preserve">                                            св. 500 мм</t>
  </si>
  <si>
    <t>2.1.11.</t>
  </si>
  <si>
    <t xml:space="preserve">Приготовление (разогрев) битумной мастики для изоляции </t>
  </si>
  <si>
    <t>10 кг</t>
  </si>
  <si>
    <t>газопровода</t>
  </si>
  <si>
    <t>Глава 2. СТРОИТЕЛЬНО-МОНТАЖНЫЕ  РАБОТЫ НА ГАЗОПРОВОДЕ</t>
  </si>
  <si>
    <t>2.2.1.</t>
  </si>
  <si>
    <t>Прокладка с пневматическим испытанием стального подземного</t>
  </si>
  <si>
    <t>газопровода диаметром  до 100 мм</t>
  </si>
  <si>
    <t xml:space="preserve"> м</t>
  </si>
  <si>
    <t xml:space="preserve">                                              101 - 200 мм</t>
  </si>
  <si>
    <t xml:space="preserve">                                              201 - 300 мм</t>
  </si>
  <si>
    <t xml:space="preserve">                                              301 - 400 мм</t>
  </si>
  <si>
    <t xml:space="preserve">                                              401 - 500 мм</t>
  </si>
  <si>
    <t>2.2.2.</t>
  </si>
  <si>
    <t xml:space="preserve">Прокладка с пневматическим испытанием стального надземного </t>
  </si>
  <si>
    <t>газопровода диаметром      до 40 мм</t>
  </si>
  <si>
    <t>м</t>
  </si>
  <si>
    <t xml:space="preserve">                                              50 - 100 мм</t>
  </si>
  <si>
    <t>2.2.3.</t>
  </si>
  <si>
    <t>Прокладка с пневматическим испытанием внутридомового</t>
  </si>
  <si>
    <t>газопровода диаметром до 50 мм</t>
  </si>
  <si>
    <t>2.2.4.</t>
  </si>
  <si>
    <t>Приварка  фланцев к стальному газопроводу  диаметром до 50 мм</t>
  </si>
  <si>
    <t>фланец</t>
  </si>
  <si>
    <t xml:space="preserve">                                               51 - 100 мм</t>
  </si>
  <si>
    <t xml:space="preserve">                                               101 - 200 мм</t>
  </si>
  <si>
    <t xml:space="preserve">                                               201 - 300 мм</t>
  </si>
  <si>
    <t xml:space="preserve">                                               301 - 500 мм</t>
  </si>
  <si>
    <t>2.2.5.</t>
  </si>
  <si>
    <t>Монтаж изолирующих  фланцев на газопроводе  диаметром</t>
  </si>
  <si>
    <t xml:space="preserve">                                               до 50 мм </t>
  </si>
  <si>
    <t xml:space="preserve">Комплект из </t>
  </si>
  <si>
    <t>2-х фланцев</t>
  </si>
  <si>
    <t>2.2.6.</t>
  </si>
  <si>
    <t>Установка горизонтального футляра на газопроводе с заливкой</t>
  </si>
  <si>
    <t>футляр</t>
  </si>
  <si>
    <t>битумом концов футляра при диаметре  до  200 мм</t>
  </si>
  <si>
    <t xml:space="preserve">                                                                    св. 200 мм</t>
  </si>
  <si>
    <t>2.2.7.</t>
  </si>
  <si>
    <t>Установка вертикального футляра на газопроводе с заливкой</t>
  </si>
  <si>
    <t>битумом верхнего конца футляра</t>
  </si>
  <si>
    <t>2.2.8.</t>
  </si>
  <si>
    <t>Установка футляра на газопроводе в месте пересечения с тепло-</t>
  </si>
  <si>
    <t xml:space="preserve">трассой с полной заливкой битумом  при диаметре футляра </t>
  </si>
  <si>
    <t xml:space="preserve">                                                                                    до 200 мм</t>
  </si>
  <si>
    <t xml:space="preserve">                                                                                    св.200 мм </t>
  </si>
  <si>
    <t>2.2.9.</t>
  </si>
  <si>
    <t>Установка футляра на кабель в месте пересечения газопровода</t>
  </si>
  <si>
    <t>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</si>
  <si>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</si>
  <si>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</si>
  <si>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</si>
  <si>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</si>
  <si>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 xml:space="preserve">                                                                  св. 100 мм</t>
  </si>
  <si>
    <t>2.2.12.</t>
  </si>
  <si>
    <t>Установка стальных задвижек  диаметром   50 мм</t>
  </si>
  <si>
    <t>задвижка</t>
  </si>
  <si>
    <t xml:space="preserve">                                                                          80 мм, 100 мм</t>
  </si>
  <si>
    <t xml:space="preserve">                                                                          125 мм,150 мм</t>
  </si>
  <si>
    <t xml:space="preserve">                                                                          200 мм</t>
  </si>
  <si>
    <t xml:space="preserve">                                                                          300 мм</t>
  </si>
  <si>
    <t xml:space="preserve">                                                                          400 мм</t>
  </si>
  <si>
    <t xml:space="preserve">                                                                          500 мм</t>
  </si>
  <si>
    <t>2.2.13.</t>
  </si>
  <si>
    <t>Установка чугунных задвижек диаметром    50 мм</t>
  </si>
  <si>
    <t xml:space="preserve">                                                                          125 мм, 150 мм</t>
  </si>
  <si>
    <t>2.2.14.</t>
  </si>
  <si>
    <t xml:space="preserve">Установка контрольной трубки с ковером 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</si>
  <si>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</si>
  <si>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</si>
  <si>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</si>
  <si>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</si>
  <si>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</si>
  <si>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</si>
  <si>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конд. сб.</t>
  </si>
  <si>
    <t>2.2.17.</t>
  </si>
  <si>
    <t>Монтаж стальных фасонных частей диаметром до 50 мм</t>
  </si>
  <si>
    <t>шт.</t>
  </si>
  <si>
    <t xml:space="preserve">                                                                              51 - 100 км</t>
  </si>
  <si>
    <t xml:space="preserve">                                                                              101 - 200 мм</t>
  </si>
  <si>
    <t xml:space="preserve">                                                                              201 - 300 мм</t>
  </si>
  <si>
    <t xml:space="preserve">                                                                              301 - 400 мм</t>
  </si>
  <si>
    <t xml:space="preserve">                                                                               401 - 500 мм</t>
  </si>
  <si>
    <t>2.2.18.</t>
  </si>
  <si>
    <t xml:space="preserve">Установка регулятора давления газа диаметром 50 мм </t>
  </si>
  <si>
    <t>регулятор</t>
  </si>
  <si>
    <t xml:space="preserve">                                                                  </t>
  </si>
  <si>
    <t xml:space="preserve">                                                                                  100 мм</t>
  </si>
  <si>
    <t xml:space="preserve">                                                                                  200 мм</t>
  </si>
  <si>
    <t>2.2.19.</t>
  </si>
  <si>
    <r>
      <t xml:space="preserve">Устройство битумной изоляции </t>
    </r>
    <r>
      <rPr>
        <sz val="10"/>
        <color indexed="10"/>
        <rFont val="Arial Cyr"/>
        <family val="2"/>
      </rPr>
      <t xml:space="preserve"> </t>
    </r>
    <r>
      <rPr>
        <sz val="10"/>
        <rFont val="Arial Cyr"/>
        <family val="0"/>
      </rPr>
      <t xml:space="preserve">стальных газопроводов </t>
    </r>
  </si>
  <si>
    <t xml:space="preserve">диаметром     до 100 мм </t>
  </si>
  <si>
    <t xml:space="preserve">                       101 - 200 мм</t>
  </si>
  <si>
    <t xml:space="preserve">                       201- 300 мм </t>
  </si>
  <si>
    <t xml:space="preserve">                       301 - 400 мм</t>
  </si>
  <si>
    <t xml:space="preserve">                       401 - 500 мм</t>
  </si>
  <si>
    <t>2.2.20.</t>
  </si>
  <si>
    <t>Очистка внутренней полости газопровода продувкой воздухом</t>
  </si>
  <si>
    <t>10 м</t>
  </si>
  <si>
    <t>диаметром до 200 мм</t>
  </si>
  <si>
    <t xml:space="preserve">                 201- 500 мм</t>
  </si>
  <si>
    <t>2.2.21.</t>
  </si>
  <si>
    <t xml:space="preserve">Заполнение системы газопровода воздухом для проведения </t>
  </si>
  <si>
    <t xml:space="preserve">пневматических  испытаний  диаметром     до 50 мм </t>
  </si>
  <si>
    <t xml:space="preserve">                                                                          51 - 100 мм</t>
  </si>
  <si>
    <t xml:space="preserve">                                                                          101 - 200 мм</t>
  </si>
  <si>
    <t xml:space="preserve">                                                                          св. 200 мм</t>
  </si>
  <si>
    <t>2.2.22.</t>
  </si>
  <si>
    <t>Пневматическое испытание внутреннего газопровода диаметром</t>
  </si>
  <si>
    <t>до 50 мм</t>
  </si>
  <si>
    <t>(На каждые последующие 10 м применять коэф. 0,2)</t>
  </si>
  <si>
    <t>2.2.23.</t>
  </si>
  <si>
    <t xml:space="preserve">Монтаж сварных переходов с диаметра 300 мм на 200 мм </t>
  </si>
  <si>
    <t>2.2.24.</t>
  </si>
  <si>
    <t xml:space="preserve">Монтаж сварных переходов с диаметра  200 мм на 100 мм  </t>
  </si>
  <si>
    <t>переход</t>
  </si>
  <si>
    <t>2.2.25.</t>
  </si>
  <si>
    <t xml:space="preserve">Изготовление опоры под газопровод  диаметром до 100 мм  </t>
  </si>
  <si>
    <t>опора</t>
  </si>
  <si>
    <t xml:space="preserve">                                                                                 101-200 мм</t>
  </si>
  <si>
    <t>2.2.26.</t>
  </si>
  <si>
    <t>Копание ям  для стоек и столбов</t>
  </si>
  <si>
    <t>2.2.27</t>
  </si>
  <si>
    <t>Установка опоры под газопровод с бетонированием</t>
  </si>
  <si>
    <t>2.2.28.</t>
  </si>
  <si>
    <t xml:space="preserve">Изготовление крепления  для прокладки газопровода диаметром </t>
  </si>
  <si>
    <t>крепление</t>
  </si>
  <si>
    <t>до 100 мм  по стене здания</t>
  </si>
  <si>
    <t>2.2.29.</t>
  </si>
  <si>
    <t xml:space="preserve">Пробивка отверстий  шлямбуром под крепление в стене здания </t>
  </si>
  <si>
    <t>отверстие</t>
  </si>
  <si>
    <t>2.2.30.</t>
  </si>
  <si>
    <t xml:space="preserve">Монтаж креплений под газопровод диаметром до 100 мм для </t>
  </si>
  <si>
    <t xml:space="preserve">прокладки по стене здания </t>
  </si>
  <si>
    <t>2.2.31.</t>
  </si>
  <si>
    <t>Масляная окраска наружного газопровода надземной прокладки,</t>
  </si>
  <si>
    <r>
      <t>м</t>
    </r>
    <r>
      <rPr>
        <vertAlign val="superscript"/>
        <sz val="10"/>
        <rFont val="Arial Cyr"/>
        <family val="2"/>
      </rPr>
      <t>2</t>
    </r>
  </si>
  <si>
    <t>две окраски</t>
  </si>
  <si>
    <t>(При окраске с приставной лестницы применять коэф.1,2)</t>
  </si>
  <si>
    <t>2.2.32.</t>
  </si>
  <si>
    <t>Вскрытие асфальтового покрытия отбойным молотком</t>
  </si>
  <si>
    <t>2.2.33.</t>
  </si>
  <si>
    <t xml:space="preserve">Разработка грунта вручную в траншее </t>
  </si>
  <si>
    <r>
      <t>м</t>
    </r>
    <r>
      <rPr>
        <vertAlign val="superscript"/>
        <sz val="10"/>
        <rFont val="Arial Cyr"/>
        <family val="2"/>
      </rPr>
      <t>3</t>
    </r>
  </si>
  <si>
    <t>2.2.34.</t>
  </si>
  <si>
    <t>То же,  экскаватором</t>
  </si>
  <si>
    <r>
      <t>10 м</t>
    </r>
    <r>
      <rPr>
        <vertAlign val="superscript"/>
        <sz val="10"/>
        <rFont val="Arial Cyr"/>
        <family val="2"/>
      </rPr>
      <t>3</t>
    </r>
  </si>
  <si>
    <t>2.2.35.</t>
  </si>
  <si>
    <t>Присыпка траншеи вручную</t>
  </si>
  <si>
    <t>2.2.36.</t>
  </si>
  <si>
    <t>2.2.37.</t>
  </si>
  <si>
    <t xml:space="preserve">Устройство щебеночного покрытия вручную </t>
  </si>
  <si>
    <t>2.2.38.</t>
  </si>
  <si>
    <t>Планировка площадей бульдозером</t>
  </si>
  <si>
    <r>
      <t>10 м</t>
    </r>
    <r>
      <rPr>
        <vertAlign val="superscript"/>
        <sz val="10"/>
        <rFont val="Arial Cyr"/>
        <family val="2"/>
      </rPr>
      <t>2</t>
    </r>
  </si>
  <si>
    <t>2.2.39.</t>
  </si>
  <si>
    <t xml:space="preserve">Оформление исполнительно- технической документации на монтаж </t>
  </si>
  <si>
    <t>объект</t>
  </si>
  <si>
    <t>инженер</t>
  </si>
  <si>
    <t xml:space="preserve">надземного газопровода </t>
  </si>
  <si>
    <t>2.2.40.</t>
  </si>
  <si>
    <t xml:space="preserve">подземного газопровода </t>
  </si>
  <si>
    <t>Глава 3. МОНТАЖ ГАЗОВОГО ОБОРУДОВАНИЯ В ГРП (ГРУ, ШРП)</t>
  </si>
  <si>
    <t>2.3.1.</t>
  </si>
  <si>
    <t>Установка регулятора давления газа диаметром 50 мм</t>
  </si>
  <si>
    <t xml:space="preserve">                                                                                  150 мм</t>
  </si>
  <si>
    <t>2.3.2.</t>
  </si>
  <si>
    <t>Ревизия ШРП и подготовка к монтажу с регулятором типа РД-32</t>
  </si>
  <si>
    <t>пункт</t>
  </si>
  <si>
    <t>2.3.3.</t>
  </si>
  <si>
    <t>То же, с регулятором типа РД-50</t>
  </si>
  <si>
    <t>2.3.4.</t>
  </si>
  <si>
    <t>Монтаж телемеханизации ГРП (ГРУ)</t>
  </si>
  <si>
    <t>2.3.5.</t>
  </si>
  <si>
    <t>Установка  фильтра  для очистки газа от механических примесей</t>
  </si>
  <si>
    <t>фильтр</t>
  </si>
  <si>
    <t>при  диаметре  газопровода до 100 мм</t>
  </si>
  <si>
    <t xml:space="preserve">                                                 св.100 мм</t>
  </si>
  <si>
    <t xml:space="preserve"> </t>
  </si>
  <si>
    <t>2.3.6.</t>
  </si>
  <si>
    <t>Монтаж сбросного клапана  ПСК-50</t>
  </si>
  <si>
    <t>клапан</t>
  </si>
  <si>
    <t>2.3.7.</t>
  </si>
  <si>
    <r>
      <t>Монтаж предохранительного клапана  диаметром до</t>
    </r>
    <r>
      <rPr>
        <sz val="9"/>
        <rFont val="Arial Cyr"/>
        <family val="2"/>
      </rPr>
      <t xml:space="preserve"> 100 мм</t>
    </r>
  </si>
  <si>
    <t xml:space="preserve">                                                                                    св.100 мм</t>
  </si>
  <si>
    <t>Глава 4. МОНТАЖ  БЫТОВЫХ ГАЗОВЫХ ПРИБОРОВ И ОБОРУДОВАНИЯ</t>
  </si>
  <si>
    <t>2.4.1.</t>
  </si>
  <si>
    <t>Монтаж, опрессовка, смазка и подключение  газовой  плиты</t>
  </si>
  <si>
    <t>плита</t>
  </si>
  <si>
    <t>2.4.2.</t>
  </si>
  <si>
    <t>Монтаж, опрессовка, смазка и подключение   проточного</t>
  </si>
  <si>
    <t>водонагре-</t>
  </si>
  <si>
    <t xml:space="preserve"> водонагревателя</t>
  </si>
  <si>
    <t>ватель</t>
  </si>
  <si>
    <t>2.4.3.</t>
  </si>
  <si>
    <t xml:space="preserve">Монтаж, опрессовка, смазка и подключение водонагревателя  </t>
  </si>
  <si>
    <t>"John Wood"</t>
  </si>
  <si>
    <t>2.4.4.</t>
  </si>
  <si>
    <t>Монтаж, опрессовка, смазка и подключение отопительного</t>
  </si>
  <si>
    <t>котел</t>
  </si>
  <si>
    <t>газового оборудования емкостного водонагревателя типа АОГВ</t>
  </si>
  <si>
    <t>2.4.5.</t>
  </si>
  <si>
    <t>То же, емкостного водонагревателя типа Дон, Хопер и др.</t>
  </si>
  <si>
    <t>2.4.6.</t>
  </si>
  <si>
    <t xml:space="preserve">Монтаж, опрессовка, смазка и подключение устройства </t>
  </si>
  <si>
    <t>горелка</t>
  </si>
  <si>
    <t>газогорелочного в отопительной печи</t>
  </si>
  <si>
    <t>2.4.7.</t>
  </si>
  <si>
    <t>Установка крана  при монтаже  внутридомового  газового</t>
  </si>
  <si>
    <t>кран</t>
  </si>
  <si>
    <t xml:space="preserve">оборудования при диаметре   15 - 20 мм </t>
  </si>
  <si>
    <t xml:space="preserve">                                                   25 - 50 мм</t>
  </si>
  <si>
    <t>(При работе с приставной лестницы применять к цене коэф. 1,2)</t>
  </si>
  <si>
    <t>2.4.8.</t>
  </si>
  <si>
    <t xml:space="preserve">Установка баллона для сжиженного газа в кухне </t>
  </si>
  <si>
    <t>установка</t>
  </si>
  <si>
    <t>2.4.9.</t>
  </si>
  <si>
    <t xml:space="preserve">Установка двух баллонов для сжиженного газа в шкафу </t>
  </si>
  <si>
    <t>(без монтажа шкафа)</t>
  </si>
  <si>
    <t>2.4.10.</t>
  </si>
  <si>
    <t>То же, с монтажом шкафа</t>
  </si>
  <si>
    <t>2.4.11.</t>
  </si>
  <si>
    <t>Монтаж, опрессовка, смазка и подключение газовой трехгорелоч-</t>
  </si>
  <si>
    <t>ной газовой плиты со встроенными баллонами</t>
  </si>
  <si>
    <t>2.4.12.</t>
  </si>
  <si>
    <t xml:space="preserve">Монтаж бытового  счетчика газа на существующем газопроводе </t>
  </si>
  <si>
    <t xml:space="preserve">с опрессовкой  и пуском газа </t>
  </si>
  <si>
    <t>(При монтаже счетчика с новой подводкой внутридомового</t>
  </si>
  <si>
    <t xml:space="preserve">газопровода и врезкой крана дополнительно применять пункты </t>
  </si>
  <si>
    <t>2.1.9 и 2.2.3)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</si>
  <si>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</si>
  <si>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</si>
  <si>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</si>
  <si>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</si>
  <si>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</si>
  <si>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</si>
  <si>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 счетчика газа  РГ-40 -  РГ-400</t>
  </si>
  <si>
    <t>2.4.16.</t>
  </si>
  <si>
    <t xml:space="preserve">Монтаж  счетчика газа  РГ-600 -  РГ-1000 </t>
  </si>
  <si>
    <t>2.4.17.</t>
  </si>
  <si>
    <t xml:space="preserve">Монтаж  сигнализатора загазованности типа СТМ, СТХ-3, СТХ-6, </t>
  </si>
  <si>
    <t xml:space="preserve">ЩИТ-2 и  др. </t>
  </si>
  <si>
    <t>2.4.18.</t>
  </si>
  <si>
    <t xml:space="preserve">Монтаж,  наладка и пуск комплекта  системы контроля </t>
  </si>
  <si>
    <t>СИГЗ</t>
  </si>
  <si>
    <t>загазованности (СИГЗ)</t>
  </si>
  <si>
    <t>2.4.19.</t>
  </si>
  <si>
    <t>Замена плиты с новой подводкой газопровода и пуском газа</t>
  </si>
  <si>
    <t>(Для плит повышенной комфортности и импортного производства</t>
  </si>
  <si>
    <t>применять коэф. 1,25)</t>
  </si>
  <si>
    <t>2.4.20.</t>
  </si>
  <si>
    <t xml:space="preserve">Замена проточного водонагревателя с новой подводкой </t>
  </si>
  <si>
    <t>газопровода,  водопровода и пуском газа</t>
  </si>
  <si>
    <t>2.4.21.</t>
  </si>
  <si>
    <t>Замена водяной части проточного водонагревателя с пуском газа</t>
  </si>
  <si>
    <t>2.4.22.</t>
  </si>
  <si>
    <t xml:space="preserve">Замена горелки отопительного аппарата с новой подводкой </t>
  </si>
  <si>
    <t>газопровода и пуском газа</t>
  </si>
  <si>
    <t>2.4.23.</t>
  </si>
  <si>
    <t>Замена  отопительного  котла с новой  подводкой  газопровода</t>
  </si>
  <si>
    <t>и пуском газа</t>
  </si>
  <si>
    <t>2.4.24.</t>
  </si>
  <si>
    <t>Замена вытяжных труб у газовых приборов</t>
  </si>
  <si>
    <t>2.4.25.</t>
  </si>
  <si>
    <t>Перестановка газовой плиты с пуском газа</t>
  </si>
  <si>
    <t xml:space="preserve">                                            с применением сварки</t>
  </si>
  <si>
    <t>2.4.26.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</si>
  <si>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</si>
  <si>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</si>
  <si>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</si>
  <si>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</si>
  <si>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</si>
  <si>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</si>
  <si>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</si>
  <si>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2.4.30.</t>
  </si>
  <si>
    <t>Демонтаж бытового  счетчика с установкой перемычки</t>
  </si>
  <si>
    <t>счетчик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</si>
  <si>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</si>
  <si>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</si>
  <si>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</si>
  <si>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</si>
  <si>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</si>
  <si>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</si>
  <si>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Оформление исполнительно-технической документации на</t>
  </si>
  <si>
    <t>мастер</t>
  </si>
  <si>
    <t xml:space="preserve">газификацию жилого дома индивидуальной застройки </t>
  </si>
  <si>
    <t>(С выездом на место обследования применять коэф. 1,5)</t>
  </si>
  <si>
    <t>2.4.34.</t>
  </si>
  <si>
    <t>Оформление исполнительно-технической документации на монтаж</t>
  </si>
  <si>
    <t>газового счетчика с выездом на место обследования</t>
  </si>
  <si>
    <t xml:space="preserve">Примечание - Строительно- монтажные работы на газопроводе и сооружениях  выполняют: </t>
  </si>
  <si>
    <t xml:space="preserve">      электрогазосварщик-врезчик  и слесарь по эксплуатации и ремонту подземных газопроводов.</t>
  </si>
  <si>
    <t>оклад</t>
  </si>
  <si>
    <t>премия</t>
  </si>
  <si>
    <t>р/к</t>
  </si>
  <si>
    <t>сев.над.</t>
  </si>
  <si>
    <t>Итого ФОТ</t>
  </si>
  <si>
    <t>Часовой ФОТ</t>
  </si>
  <si>
    <t>Слесарь 2 р.</t>
  </si>
  <si>
    <t>Слесарь 3 р</t>
  </si>
  <si>
    <t>Слесарь 4 р.</t>
  </si>
  <si>
    <t>ФОТ</t>
  </si>
  <si>
    <t>резерв отпусков</t>
  </si>
  <si>
    <t>страховые взносы</t>
  </si>
  <si>
    <t>накладные расходы, факт 2014 года</t>
  </si>
  <si>
    <t>Электрогазосварщик-врезчик 5 р.</t>
  </si>
  <si>
    <t>Электрогазосварщик-врезчик 4 р.</t>
  </si>
  <si>
    <t>Слесарь 5 р.</t>
  </si>
  <si>
    <t>машинист экскаватора</t>
  </si>
  <si>
    <t>машинист бульдозера</t>
  </si>
  <si>
    <t>слесарь 6р.</t>
  </si>
  <si>
    <t>электромонтер по ремонту и обслуживанию э/о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</si>
</sst>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0.00"/>
    <numFmt numFmtId="181" formatCode="??0.00"/>
    <numFmt numFmtId="182" formatCode="0.000"/>
    <numFmt numFmtId="183" formatCode="0.0"/>
    <numFmt numFmtId="184" formatCode="0.00000"/>
    <numFmt numFmtId="185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vertAlign val="superscript"/>
      <sz val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centerContinuous"/>
    </xf>
    <xf numFmtId="49" fontId="0" fillId="0" borderId="20" xfId="0" applyNumberFormat="1" applyBorder="1" applyAlignment="1">
      <alignment horizontal="centerContinuous"/>
    </xf>
    <xf numFmtId="49" fontId="0" fillId="0" borderId="15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0" fillId="0" borderId="21" xfId="0" applyNumberFormat="1" applyBorder="1" applyAlignment="1">
      <alignment horizontal="centerContinuous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5" xfId="0" applyFill="1" applyBorder="1" applyAlignment="1">
      <alignment/>
    </xf>
    <xf numFmtId="9" fontId="0" fillId="0" borderId="25" xfId="0" applyNumberFormat="1" applyFill="1" applyBorder="1" applyAlignment="1">
      <alignment/>
    </xf>
    <xf numFmtId="179" fontId="1" fillId="0" borderId="25" xfId="60" applyFont="1" applyFill="1" applyBorder="1" applyAlignment="1">
      <alignment/>
    </xf>
    <xf numFmtId="0" fontId="0" fillId="0" borderId="26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6" xfId="0" applyNumberFormat="1" applyFill="1" applyBorder="1" applyAlignment="1">
      <alignment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26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1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23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%20&#1089;&#1095;&#1077;&#1090;%20&#1071;&#1053;&#1040;&#1054;%20&#1092;&#1080;&#1083;&#108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производственные"/>
      <sheetName val="общехозяйственные"/>
      <sheetName val="коэффициент накладных"/>
      <sheetName val="выручка (ГГС9)"/>
      <sheetName val="выручка ЯНАО"/>
      <sheetName val="Лист5"/>
    </sheetNames>
    <sheetDataSet>
      <sheetData sheetId="2">
        <row r="27">
          <cell r="AC27">
            <v>53.67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97">
      <selection activeCell="D104" sqref="D104"/>
    </sheetView>
  </sheetViews>
  <sheetFormatPr defaultColWidth="9.00390625" defaultRowHeight="12.75"/>
  <cols>
    <col min="1" max="1" width="6.625" style="0" customWidth="1"/>
    <col min="2" max="2" width="60.625" style="0" customWidth="1"/>
    <col min="3" max="3" width="9.875" style="0" customWidth="1"/>
    <col min="4" max="4" width="11.625" style="62" customWidth="1"/>
    <col min="5" max="5" width="10.125" style="62" customWidth="1"/>
  </cols>
  <sheetData>
    <row r="1" spans="1:5" ht="12.75">
      <c r="A1" s="59" t="s">
        <v>0</v>
      </c>
      <c r="B1" s="59"/>
      <c r="C1" s="59"/>
      <c r="D1" s="59"/>
      <c r="E1" s="59"/>
    </row>
    <row r="2" spans="1:3" ht="12.75">
      <c r="A2" s="1"/>
      <c r="B2" s="1"/>
      <c r="C2" s="1"/>
    </row>
    <row r="3" spans="1:5" ht="12.75">
      <c r="A3" s="60" t="s">
        <v>1</v>
      </c>
      <c r="B3" s="60"/>
      <c r="C3" s="60"/>
      <c r="D3" s="60"/>
      <c r="E3" s="60"/>
    </row>
    <row r="4" spans="1:5" ht="13.5" customHeight="1" thickBot="1">
      <c r="A4" s="1"/>
      <c r="B4" s="1"/>
      <c r="C4" s="1"/>
      <c r="D4" s="63"/>
      <c r="E4" s="63"/>
    </row>
    <row r="5" spans="1:5" ht="13.5" customHeight="1" thickTop="1">
      <c r="A5" s="30"/>
      <c r="B5" s="32" t="s">
        <v>2</v>
      </c>
      <c r="C5" s="22" t="s">
        <v>3</v>
      </c>
      <c r="D5" s="64" t="s">
        <v>4</v>
      </c>
      <c r="E5" s="65"/>
    </row>
    <row r="6" spans="1:5" ht="12.75">
      <c r="A6" s="31"/>
      <c r="B6" s="33" t="s">
        <v>5</v>
      </c>
      <c r="C6" s="3" t="s">
        <v>6</v>
      </c>
      <c r="D6" s="66" t="s">
        <v>7</v>
      </c>
      <c r="E6" s="67" t="s">
        <v>8</v>
      </c>
    </row>
    <row r="7" spans="1:5" ht="12.75">
      <c r="A7" s="31"/>
      <c r="B7" s="2"/>
      <c r="C7" s="3"/>
      <c r="D7" s="68" t="s">
        <v>9</v>
      </c>
      <c r="E7" s="69" t="s">
        <v>10</v>
      </c>
    </row>
    <row r="8" spans="1:5" ht="12.75">
      <c r="A8" s="34"/>
      <c r="B8" s="6"/>
      <c r="C8" s="10"/>
      <c r="D8" s="70" t="s">
        <v>11</v>
      </c>
      <c r="E8" s="71" t="s">
        <v>12</v>
      </c>
    </row>
    <row r="9" spans="1:5" ht="12.75">
      <c r="A9" s="31"/>
      <c r="B9" s="11"/>
      <c r="C9" s="54"/>
      <c r="E9" s="72"/>
    </row>
    <row r="10" spans="1:5" ht="12.75">
      <c r="A10" s="31"/>
      <c r="B10" s="11"/>
      <c r="C10" s="4"/>
      <c r="E10" s="73"/>
    </row>
    <row r="11" spans="1:5" ht="12.75">
      <c r="A11" s="35" t="s">
        <v>13</v>
      </c>
      <c r="B11" s="8" t="s">
        <v>14</v>
      </c>
      <c r="C11" s="5"/>
      <c r="E11" s="73"/>
    </row>
    <row r="12" spans="1:5" ht="12.75">
      <c r="A12" s="35"/>
      <c r="B12" s="8" t="s">
        <v>15</v>
      </c>
      <c r="C12" s="4"/>
      <c r="E12" s="73"/>
    </row>
    <row r="13" spans="1:5" ht="12.75">
      <c r="A13" s="35"/>
      <c r="B13" s="12" t="s">
        <v>16</v>
      </c>
      <c r="C13" s="5" t="s">
        <v>17</v>
      </c>
      <c r="D13" s="62">
        <v>5173</v>
      </c>
      <c r="E13" s="73">
        <v>5466</v>
      </c>
    </row>
    <row r="14" spans="1:5" ht="12.75">
      <c r="A14" s="35"/>
      <c r="B14" s="8"/>
      <c r="C14" s="5" t="s">
        <v>18</v>
      </c>
      <c r="E14" s="73"/>
    </row>
    <row r="15" spans="1:5" ht="12.75">
      <c r="A15" s="35"/>
      <c r="B15" s="17" t="s">
        <v>19</v>
      </c>
      <c r="C15" s="5" t="s">
        <v>20</v>
      </c>
      <c r="D15" s="62">
        <v>6477</v>
      </c>
      <c r="E15" s="73">
        <v>6844</v>
      </c>
    </row>
    <row r="16" spans="1:5" ht="12.75">
      <c r="A16" s="35"/>
      <c r="B16" s="17"/>
      <c r="C16" s="5"/>
      <c r="E16" s="73"/>
    </row>
    <row r="17" spans="1:5" ht="12.75">
      <c r="A17" s="35"/>
      <c r="B17" s="17" t="s">
        <v>21</v>
      </c>
      <c r="C17" s="5" t="s">
        <v>20</v>
      </c>
      <c r="D17" s="62">
        <v>8096</v>
      </c>
      <c r="E17" s="73">
        <v>8554</v>
      </c>
    </row>
    <row r="18" spans="1:5" ht="12.75">
      <c r="A18" s="35"/>
      <c r="B18" s="17"/>
      <c r="C18" s="5"/>
      <c r="E18" s="73"/>
    </row>
    <row r="19" spans="1:5" ht="12.75">
      <c r="A19" s="35"/>
      <c r="B19" s="17" t="s">
        <v>22</v>
      </c>
      <c r="C19" s="5" t="s">
        <v>20</v>
      </c>
      <c r="D19" s="62">
        <v>10120</v>
      </c>
      <c r="E19" s="73"/>
    </row>
    <row r="20" spans="1:5" ht="12.75">
      <c r="A20" s="35"/>
      <c r="B20" s="17"/>
      <c r="C20" s="5"/>
      <c r="E20" s="73"/>
    </row>
    <row r="21" spans="1:5" ht="12.75">
      <c r="A21" s="35"/>
      <c r="B21" s="17" t="s">
        <v>23</v>
      </c>
      <c r="C21" s="5" t="s">
        <v>20</v>
      </c>
      <c r="D21" s="62">
        <v>18053</v>
      </c>
      <c r="E21" s="73"/>
    </row>
    <row r="22" spans="1:5" ht="12.75">
      <c r="A22" s="35"/>
      <c r="B22" s="17"/>
      <c r="C22" s="5"/>
      <c r="E22" s="73"/>
    </row>
    <row r="23" spans="1:5" ht="12.75">
      <c r="A23" s="35"/>
      <c r="B23" s="17" t="s">
        <v>24</v>
      </c>
      <c r="C23" s="5"/>
      <c r="D23" s="62">
        <v>22566</v>
      </c>
      <c r="E23" s="73"/>
    </row>
    <row r="24" spans="1:5" ht="12.75">
      <c r="A24" s="35"/>
      <c r="B24" s="17"/>
      <c r="C24" s="5"/>
      <c r="E24" s="73"/>
    </row>
    <row r="25" spans="1:5" ht="12.75">
      <c r="A25" s="35"/>
      <c r="B25" s="17" t="s">
        <v>25</v>
      </c>
      <c r="C25" s="5" t="s">
        <v>20</v>
      </c>
      <c r="D25" s="62">
        <v>28207</v>
      </c>
      <c r="E25" s="73"/>
    </row>
    <row r="26" spans="1:5" ht="12.75">
      <c r="A26" s="35"/>
      <c r="B26" s="14"/>
      <c r="C26" s="5"/>
      <c r="E26" s="73"/>
    </row>
    <row r="27" spans="1:5" ht="12.75">
      <c r="A27" s="35"/>
      <c r="B27" s="8" t="s">
        <v>26</v>
      </c>
      <c r="C27" s="5"/>
      <c r="E27" s="73"/>
    </row>
    <row r="28" spans="1:5" ht="12.75">
      <c r="A28" s="35"/>
      <c r="B28" s="8" t="s">
        <v>27</v>
      </c>
      <c r="C28" s="5"/>
      <c r="E28" s="73"/>
    </row>
    <row r="29" spans="1:5" ht="12.75">
      <c r="A29" s="35"/>
      <c r="B29" s="8" t="s">
        <v>28</v>
      </c>
      <c r="C29" s="5"/>
      <c r="E29" s="73"/>
    </row>
    <row r="30" spans="1:5" ht="12.75">
      <c r="A30" s="35"/>
      <c r="B30" s="8" t="s">
        <v>29</v>
      </c>
      <c r="C30" s="5"/>
      <c r="E30" s="73"/>
    </row>
    <row r="31" spans="1:5" ht="12.75">
      <c r="A31" s="35" t="s">
        <v>30</v>
      </c>
      <c r="B31" s="8" t="s">
        <v>31</v>
      </c>
      <c r="C31" s="5"/>
      <c r="E31" s="73"/>
    </row>
    <row r="32" spans="1:5" ht="12.75">
      <c r="A32" s="35"/>
      <c r="B32" s="8" t="s">
        <v>32</v>
      </c>
      <c r="C32" s="5" t="s">
        <v>17</v>
      </c>
      <c r="D32" s="62">
        <v>3238</v>
      </c>
      <c r="E32" s="73">
        <v>3422</v>
      </c>
    </row>
    <row r="33" spans="1:5" ht="12.75">
      <c r="A33" s="35"/>
      <c r="B33" s="8" t="s">
        <v>33</v>
      </c>
      <c r="C33" s="5" t="s">
        <v>18</v>
      </c>
      <c r="E33" s="73"/>
    </row>
    <row r="34" spans="1:5" ht="12.75">
      <c r="A34" s="35"/>
      <c r="B34" s="17" t="s">
        <v>34</v>
      </c>
      <c r="C34" s="5" t="s">
        <v>20</v>
      </c>
      <c r="D34" s="62">
        <v>4704</v>
      </c>
      <c r="E34" s="73">
        <v>4817</v>
      </c>
    </row>
    <row r="35" spans="1:5" ht="12.75">
      <c r="A35" s="35"/>
      <c r="B35" s="17"/>
      <c r="C35" s="5"/>
      <c r="E35" s="73"/>
    </row>
    <row r="36" spans="1:5" ht="12.75">
      <c r="A36" s="35"/>
      <c r="B36" s="17" t="s">
        <v>35</v>
      </c>
      <c r="C36" s="5" t="s">
        <v>20</v>
      </c>
      <c r="D36" s="62">
        <v>4498</v>
      </c>
      <c r="E36" s="73">
        <v>4753</v>
      </c>
    </row>
    <row r="37" spans="1:5" ht="12.75">
      <c r="A37" s="35"/>
      <c r="B37" s="17"/>
      <c r="C37" s="5"/>
      <c r="E37" s="73"/>
    </row>
    <row r="38" spans="1:5" ht="12.75">
      <c r="A38" s="35"/>
      <c r="B38" s="17" t="s">
        <v>36</v>
      </c>
      <c r="C38" s="5" t="s">
        <v>20</v>
      </c>
      <c r="D38" s="62">
        <v>6477</v>
      </c>
      <c r="E38" s="73">
        <v>6844</v>
      </c>
    </row>
    <row r="39" spans="1:5" ht="12.75">
      <c r="A39" s="35"/>
      <c r="B39" s="17"/>
      <c r="C39" s="5"/>
      <c r="E39" s="73"/>
    </row>
    <row r="40" spans="1:5" ht="12.75">
      <c r="A40" s="35"/>
      <c r="B40" s="17" t="s">
        <v>21</v>
      </c>
      <c r="C40" s="5" t="s">
        <v>20</v>
      </c>
      <c r="D40" s="62">
        <v>7871</v>
      </c>
      <c r="E40" s="73">
        <v>8317</v>
      </c>
    </row>
    <row r="41" spans="1:5" ht="12.75">
      <c r="A41" s="35"/>
      <c r="B41" s="17"/>
      <c r="C41" s="5"/>
      <c r="E41" s="73"/>
    </row>
    <row r="42" spans="1:5" ht="12.75">
      <c r="A42" s="35"/>
      <c r="B42" s="17" t="s">
        <v>22</v>
      </c>
      <c r="C42" s="5" t="s">
        <v>20</v>
      </c>
      <c r="D42" s="62">
        <v>9558</v>
      </c>
      <c r="E42" s="73"/>
    </row>
    <row r="43" spans="1:5" ht="12.75">
      <c r="A43" s="35"/>
      <c r="B43" s="17"/>
      <c r="C43" s="5"/>
      <c r="E43" s="73"/>
    </row>
    <row r="44" spans="1:5" ht="12.75">
      <c r="A44" s="35"/>
      <c r="B44" s="17" t="s">
        <v>37</v>
      </c>
      <c r="C44" s="5" t="s">
        <v>17</v>
      </c>
      <c r="D44" s="62">
        <v>16441</v>
      </c>
      <c r="E44" s="73"/>
    </row>
    <row r="45" spans="1:5" ht="12.75">
      <c r="A45" s="35"/>
      <c r="B45" s="8"/>
      <c r="C45" s="5" t="s">
        <v>18</v>
      </c>
      <c r="E45" s="73"/>
    </row>
    <row r="46" spans="1:5" ht="12.75">
      <c r="A46" s="35"/>
      <c r="B46" s="23" t="s">
        <v>38</v>
      </c>
      <c r="C46" s="5"/>
      <c r="E46" s="73"/>
    </row>
    <row r="47" spans="1:5" ht="12.75">
      <c r="A47" s="35"/>
      <c r="B47" s="23" t="s">
        <v>39</v>
      </c>
      <c r="C47" s="5"/>
      <c r="E47" s="73"/>
    </row>
    <row r="48" spans="1:5" ht="12.75">
      <c r="A48" s="35" t="s">
        <v>40</v>
      </c>
      <c r="B48" s="8" t="s">
        <v>41</v>
      </c>
      <c r="C48" s="5" t="s">
        <v>17</v>
      </c>
      <c r="D48" s="62">
        <v>4206</v>
      </c>
      <c r="E48" s="73">
        <v>4443</v>
      </c>
    </row>
    <row r="49" spans="1:5" ht="12.75">
      <c r="A49" s="35"/>
      <c r="B49" s="8" t="s">
        <v>42</v>
      </c>
      <c r="C49" s="5"/>
      <c r="E49" s="73"/>
    </row>
    <row r="50" spans="1:5" ht="12.75">
      <c r="A50" s="35"/>
      <c r="B50" s="16" t="s">
        <v>43</v>
      </c>
      <c r="C50" s="5" t="s">
        <v>20</v>
      </c>
      <c r="D50" s="62">
        <v>4970</v>
      </c>
      <c r="E50" s="73">
        <v>5252</v>
      </c>
    </row>
    <row r="51" spans="1:5" ht="12.75">
      <c r="A51" s="35"/>
      <c r="B51" s="8"/>
      <c r="C51" s="5"/>
      <c r="E51" s="73"/>
    </row>
    <row r="52" spans="1:5" ht="12.75">
      <c r="A52" s="35"/>
      <c r="B52" s="16" t="s">
        <v>44</v>
      </c>
      <c r="C52" s="5" t="s">
        <v>20</v>
      </c>
      <c r="D52" s="62">
        <v>5847</v>
      </c>
      <c r="E52" s="73">
        <v>6178</v>
      </c>
    </row>
    <row r="53" spans="1:5" ht="12.75">
      <c r="A53" s="35"/>
      <c r="B53" s="8"/>
      <c r="C53" s="5"/>
      <c r="E53" s="73"/>
    </row>
    <row r="54" spans="1:5" ht="12.75">
      <c r="A54" s="35" t="s">
        <v>45</v>
      </c>
      <c r="B54" s="8" t="s">
        <v>46</v>
      </c>
      <c r="C54" s="5" t="s">
        <v>17</v>
      </c>
      <c r="D54" s="62">
        <v>13540</v>
      </c>
      <c r="E54" s="73">
        <v>14311</v>
      </c>
    </row>
    <row r="55" spans="1:5" ht="12.75">
      <c r="A55" s="35"/>
      <c r="B55" s="8" t="s">
        <v>47</v>
      </c>
      <c r="C55" s="5"/>
      <c r="E55" s="73"/>
    </row>
    <row r="56" spans="1:5" ht="12.75">
      <c r="A56" s="35"/>
      <c r="B56" s="8" t="s">
        <v>48</v>
      </c>
      <c r="C56" s="5"/>
      <c r="E56" s="73"/>
    </row>
    <row r="57" spans="1:5" ht="12.75">
      <c r="A57" s="35"/>
      <c r="B57" s="12" t="s">
        <v>49</v>
      </c>
      <c r="C57" s="5"/>
      <c r="E57" s="73"/>
    </row>
    <row r="58" spans="1:5" ht="12.75">
      <c r="A58" s="35"/>
      <c r="B58" s="8" t="s">
        <v>50</v>
      </c>
      <c r="C58" s="5"/>
      <c r="E58" s="73"/>
    </row>
    <row r="59" spans="1:5" ht="12.75">
      <c r="A59" s="35" t="s">
        <v>51</v>
      </c>
      <c r="B59" s="8" t="s">
        <v>52</v>
      </c>
      <c r="C59" s="5"/>
      <c r="E59" s="73"/>
    </row>
    <row r="60" spans="1:5" ht="12.75">
      <c r="A60" s="35"/>
      <c r="B60" s="8" t="s">
        <v>53</v>
      </c>
      <c r="C60" s="5"/>
      <c r="E60" s="73"/>
    </row>
    <row r="61" spans="1:5" ht="12.75">
      <c r="A61" s="35"/>
      <c r="B61" s="16" t="s">
        <v>54</v>
      </c>
      <c r="C61" s="5" t="s">
        <v>55</v>
      </c>
      <c r="D61" s="62">
        <v>2699</v>
      </c>
      <c r="E61" s="73">
        <v>2852</v>
      </c>
    </row>
    <row r="62" spans="1:5" ht="12.75">
      <c r="A62" s="35"/>
      <c r="B62" s="8"/>
      <c r="C62" s="5"/>
      <c r="E62" s="73"/>
    </row>
    <row r="63" spans="1:5" ht="12.75">
      <c r="A63" s="35"/>
      <c r="B63" s="8" t="s">
        <v>56</v>
      </c>
      <c r="C63" s="5" t="s">
        <v>20</v>
      </c>
      <c r="D63" s="62">
        <v>3238</v>
      </c>
      <c r="E63" s="73">
        <v>3422</v>
      </c>
    </row>
    <row r="64" spans="1:5" ht="12.75">
      <c r="A64" s="35"/>
      <c r="B64" s="8"/>
      <c r="C64" s="5"/>
      <c r="E64" s="73"/>
    </row>
    <row r="65" spans="1:5" ht="12.75">
      <c r="A65" s="35"/>
      <c r="B65" s="17" t="s">
        <v>57</v>
      </c>
      <c r="C65" s="5" t="s">
        <v>20</v>
      </c>
      <c r="D65" s="62">
        <v>6039</v>
      </c>
      <c r="E65" s="73">
        <v>6184</v>
      </c>
    </row>
    <row r="66" spans="1:5" ht="12.75">
      <c r="A66" s="35"/>
      <c r="B66" s="17"/>
      <c r="C66" s="5"/>
      <c r="E66" s="73"/>
    </row>
    <row r="67" spans="1:5" ht="12.75">
      <c r="A67" s="35"/>
      <c r="B67" s="17" t="s">
        <v>58</v>
      </c>
      <c r="C67" s="5"/>
      <c r="D67" s="62">
        <v>6185</v>
      </c>
      <c r="E67" s="73">
        <v>6535</v>
      </c>
    </row>
    <row r="68" spans="1:5" ht="12.75">
      <c r="A68" s="41"/>
      <c r="B68" s="43"/>
      <c r="C68" s="7"/>
      <c r="D68" s="74"/>
      <c r="E68" s="75"/>
    </row>
    <row r="69" spans="1:5" ht="12.75">
      <c r="A69" s="35"/>
      <c r="B69" s="17" t="s">
        <v>59</v>
      </c>
      <c r="C69" s="5" t="s">
        <v>20</v>
      </c>
      <c r="D69" s="62">
        <v>8096</v>
      </c>
      <c r="E69" s="73">
        <v>8554</v>
      </c>
    </row>
    <row r="70" spans="1:5" ht="12.75">
      <c r="A70" s="35"/>
      <c r="B70" s="17"/>
      <c r="C70" s="5"/>
      <c r="E70" s="73"/>
    </row>
    <row r="71" spans="1:5" ht="12.75">
      <c r="A71" s="35"/>
      <c r="B71" s="17" t="s">
        <v>60</v>
      </c>
      <c r="C71" s="5" t="s">
        <v>20</v>
      </c>
      <c r="D71" s="62">
        <v>12895</v>
      </c>
      <c r="E71" s="73">
        <v>13630</v>
      </c>
    </row>
    <row r="72" spans="1:5" ht="12.75">
      <c r="A72" s="35"/>
      <c r="B72" s="17"/>
      <c r="C72" s="5"/>
      <c r="E72" s="73"/>
    </row>
    <row r="73" spans="1:5" ht="12.75">
      <c r="A73" s="35"/>
      <c r="B73" s="17" t="s">
        <v>61</v>
      </c>
      <c r="C73" s="5" t="s">
        <v>20</v>
      </c>
      <c r="D73" s="62">
        <v>14506</v>
      </c>
      <c r="E73" s="73"/>
    </row>
    <row r="74" spans="1:5" ht="12.75">
      <c r="A74" s="35"/>
      <c r="B74" s="17"/>
      <c r="C74" s="5"/>
      <c r="E74" s="73"/>
    </row>
    <row r="75" spans="1:5" ht="12.75">
      <c r="A75" s="35"/>
      <c r="B75" s="12" t="s">
        <v>49</v>
      </c>
      <c r="C75" s="5"/>
      <c r="E75" s="73"/>
    </row>
    <row r="76" spans="1:5" ht="12.75">
      <c r="A76" s="35"/>
      <c r="B76" s="8" t="s">
        <v>50</v>
      </c>
      <c r="C76" s="5"/>
      <c r="E76" s="73"/>
    </row>
    <row r="77" spans="1:5" ht="12.75">
      <c r="A77" s="35" t="s">
        <v>62</v>
      </c>
      <c r="B77" s="8" t="s">
        <v>63</v>
      </c>
      <c r="C77" s="5" t="s">
        <v>17</v>
      </c>
      <c r="D77" s="62">
        <v>2024</v>
      </c>
      <c r="E77" s="73">
        <v>2139</v>
      </c>
    </row>
    <row r="78" spans="1:5" ht="12.75">
      <c r="A78" s="35"/>
      <c r="B78" s="8" t="s">
        <v>64</v>
      </c>
      <c r="C78" s="5"/>
      <c r="E78" s="73"/>
    </row>
    <row r="79" spans="1:5" ht="12.75">
      <c r="A79" s="35"/>
      <c r="B79" s="8" t="s">
        <v>65</v>
      </c>
      <c r="C79" s="5" t="s">
        <v>20</v>
      </c>
      <c r="D79" s="62">
        <v>3238</v>
      </c>
      <c r="E79" s="73">
        <v>3422</v>
      </c>
    </row>
    <row r="80" spans="1:5" ht="12.75">
      <c r="A80" s="35"/>
      <c r="B80" s="8"/>
      <c r="C80" s="5"/>
      <c r="E80" s="73"/>
    </row>
    <row r="81" spans="1:5" ht="12.75">
      <c r="A81" s="35" t="s">
        <v>66</v>
      </c>
      <c r="B81" s="24" t="s">
        <v>67</v>
      </c>
      <c r="C81" s="5" t="s">
        <v>17</v>
      </c>
      <c r="D81" s="62">
        <v>2474</v>
      </c>
      <c r="E81" s="73">
        <v>2614</v>
      </c>
    </row>
    <row r="82" spans="1:5" ht="12.75">
      <c r="A82" s="35"/>
      <c r="B82" s="8" t="s">
        <v>68</v>
      </c>
      <c r="C82" s="5"/>
      <c r="E82" s="73"/>
    </row>
    <row r="83" spans="1:5" ht="12.75">
      <c r="A83" s="35"/>
      <c r="B83" s="16" t="s">
        <v>69</v>
      </c>
      <c r="C83" s="5" t="s">
        <v>20</v>
      </c>
      <c r="D83" s="62">
        <v>3373</v>
      </c>
      <c r="E83" s="73">
        <v>3564</v>
      </c>
    </row>
    <row r="84" spans="1:5" ht="12.75">
      <c r="A84" s="35"/>
      <c r="B84" s="8"/>
      <c r="C84" s="5"/>
      <c r="E84" s="73"/>
    </row>
    <row r="85" spans="1:5" ht="12.75">
      <c r="A85" s="35" t="s">
        <v>70</v>
      </c>
      <c r="B85" s="8" t="s">
        <v>71</v>
      </c>
      <c r="C85" s="5" t="s">
        <v>72</v>
      </c>
      <c r="D85" s="62">
        <v>1102</v>
      </c>
      <c r="E85" s="73">
        <v>1164</v>
      </c>
    </row>
    <row r="86" spans="1:5" ht="12.75">
      <c r="A86" s="35"/>
      <c r="B86" s="8" t="s">
        <v>73</v>
      </c>
      <c r="C86" s="5"/>
      <c r="E86" s="73"/>
    </row>
    <row r="87" spans="1:5" ht="12.75">
      <c r="A87" s="35"/>
      <c r="B87" s="16" t="s">
        <v>74</v>
      </c>
      <c r="C87" s="5" t="s">
        <v>20</v>
      </c>
      <c r="D87" s="62">
        <v>1440</v>
      </c>
      <c r="E87" s="73">
        <v>1521</v>
      </c>
    </row>
    <row r="88" spans="1:5" ht="12.75">
      <c r="A88" s="35"/>
      <c r="B88" s="16"/>
      <c r="C88" s="5"/>
      <c r="E88" s="73"/>
    </row>
    <row r="89" spans="1:5" ht="12.75">
      <c r="A89" s="35"/>
      <c r="B89" s="16" t="s">
        <v>75</v>
      </c>
      <c r="C89" s="5" t="s">
        <v>20</v>
      </c>
      <c r="D89" s="62">
        <v>1687</v>
      </c>
      <c r="E89" s="73">
        <v>1782</v>
      </c>
    </row>
    <row r="90" spans="1:5" ht="12.75">
      <c r="A90" s="35"/>
      <c r="B90" s="16"/>
      <c r="C90" s="5"/>
      <c r="E90" s="73"/>
    </row>
    <row r="91" spans="1:5" ht="12.75">
      <c r="A91" s="35"/>
      <c r="B91" s="16" t="s">
        <v>76</v>
      </c>
      <c r="C91" s="5" t="s">
        <v>20</v>
      </c>
      <c r="D91" s="62">
        <v>2699</v>
      </c>
      <c r="E91" s="73"/>
    </row>
    <row r="92" spans="1:5" ht="12.75">
      <c r="A92" s="35"/>
      <c r="B92" s="16"/>
      <c r="C92" s="5"/>
      <c r="E92" s="73"/>
    </row>
    <row r="93" spans="1:5" ht="12.75">
      <c r="A93" s="35"/>
      <c r="B93" s="16" t="s">
        <v>77</v>
      </c>
      <c r="C93" s="5" t="s">
        <v>20</v>
      </c>
      <c r="D93" s="62">
        <v>6705</v>
      </c>
      <c r="E93" s="73"/>
    </row>
    <row r="94" spans="1:5" ht="12.75">
      <c r="A94" s="35"/>
      <c r="B94" s="8"/>
      <c r="C94" s="5"/>
      <c r="E94" s="73"/>
    </row>
    <row r="95" spans="1:5" ht="12.75">
      <c r="A95" s="35" t="s">
        <v>78</v>
      </c>
      <c r="B95" s="14" t="s">
        <v>79</v>
      </c>
      <c r="C95" s="5" t="s">
        <v>80</v>
      </c>
      <c r="D95" s="62">
        <v>1422</v>
      </c>
      <c r="E95" s="73">
        <v>1502</v>
      </c>
    </row>
    <row r="96" spans="1:5" ht="12.75">
      <c r="A96" s="35"/>
      <c r="B96" s="14" t="s">
        <v>81</v>
      </c>
      <c r="C96" s="5"/>
      <c r="E96" s="73"/>
    </row>
    <row r="97" spans="1:5" ht="12.75">
      <c r="A97" s="35"/>
      <c r="B97" s="18" t="s">
        <v>82</v>
      </c>
      <c r="C97" s="5" t="s">
        <v>20</v>
      </c>
      <c r="D97" s="62">
        <v>2258</v>
      </c>
      <c r="E97" s="73">
        <v>2385</v>
      </c>
    </row>
    <row r="98" spans="1:5" ht="12.75">
      <c r="A98" s="35"/>
      <c r="B98" s="14"/>
      <c r="C98" s="5"/>
      <c r="E98" s="73"/>
    </row>
    <row r="99" spans="1:5" ht="12.75">
      <c r="A99" s="35"/>
      <c r="B99" s="14" t="s">
        <v>83</v>
      </c>
      <c r="C99" s="5"/>
      <c r="E99" s="73"/>
    </row>
    <row r="100" spans="1:5" ht="12.75">
      <c r="A100" s="35" t="s">
        <v>84</v>
      </c>
      <c r="B100" s="8" t="s">
        <v>85</v>
      </c>
      <c r="C100" s="5"/>
      <c r="E100" s="73"/>
    </row>
    <row r="101" spans="1:5" ht="12.75">
      <c r="A101" s="35"/>
      <c r="B101" s="8" t="s">
        <v>86</v>
      </c>
      <c r="C101" s="5" t="s">
        <v>87</v>
      </c>
      <c r="D101" s="62">
        <v>1072</v>
      </c>
      <c r="E101" s="73">
        <v>1135</v>
      </c>
    </row>
    <row r="102" spans="1:5" ht="12.75">
      <c r="A102" s="35"/>
      <c r="B102" s="12" t="s">
        <v>88</v>
      </c>
      <c r="C102" s="5" t="s">
        <v>20</v>
      </c>
      <c r="D102" s="62">
        <v>1365</v>
      </c>
      <c r="E102" s="73">
        <v>1444</v>
      </c>
    </row>
    <row r="103" spans="1:5" ht="12.75">
      <c r="A103" s="35"/>
      <c r="B103" s="12" t="s">
        <v>89</v>
      </c>
      <c r="C103" s="5" t="s">
        <v>20</v>
      </c>
      <c r="D103" s="62">
        <v>1852</v>
      </c>
      <c r="E103" s="73"/>
    </row>
    <row r="104" spans="1:5" ht="12.75">
      <c r="A104" s="35"/>
      <c r="B104" s="12" t="s">
        <v>90</v>
      </c>
      <c r="C104" s="5" t="s">
        <v>20</v>
      </c>
      <c r="D104" s="62">
        <v>2437</v>
      </c>
      <c r="E104" s="73"/>
    </row>
    <row r="105" spans="1:5" ht="12.75">
      <c r="A105" s="35"/>
      <c r="B105" s="12" t="s">
        <v>91</v>
      </c>
      <c r="C105" s="5" t="s">
        <v>20</v>
      </c>
      <c r="D105" s="62">
        <v>3022</v>
      </c>
      <c r="E105" s="73"/>
    </row>
    <row r="106" spans="1:5" ht="12.75">
      <c r="A106" s="35"/>
      <c r="B106" s="8" t="s">
        <v>92</v>
      </c>
      <c r="C106" s="5" t="s">
        <v>20</v>
      </c>
      <c r="D106" s="62">
        <v>3509</v>
      </c>
      <c r="E106" s="73"/>
    </row>
    <row r="107" spans="1:5" ht="12.75">
      <c r="A107" s="35" t="s">
        <v>93</v>
      </c>
      <c r="B107" s="8" t="s">
        <v>94</v>
      </c>
      <c r="C107" s="20" t="s">
        <v>95</v>
      </c>
      <c r="D107" s="73">
        <v>431</v>
      </c>
      <c r="E107" s="73">
        <v>455</v>
      </c>
    </row>
    <row r="108" spans="1:5" ht="13.5" thickBot="1">
      <c r="A108" s="36"/>
      <c r="B108" s="25" t="s">
        <v>96</v>
      </c>
      <c r="C108" s="37"/>
      <c r="D108" s="76"/>
      <c r="E108" s="76"/>
    </row>
    <row r="109" spans="1:5" ht="13.5" thickTop="1">
      <c r="A109" s="55"/>
      <c r="B109" s="8"/>
      <c r="C109" s="56"/>
      <c r="D109" s="77"/>
      <c r="E109" s="77"/>
    </row>
    <row r="110" spans="1:3" ht="12.75">
      <c r="A110" s="8"/>
      <c r="B110" s="8" t="s">
        <v>383</v>
      </c>
      <c r="C110" s="8"/>
    </row>
    <row r="111" spans="1:3" ht="12.75">
      <c r="A111" s="8"/>
      <c r="B111" s="8" t="s">
        <v>384</v>
      </c>
      <c r="C111" s="8"/>
    </row>
    <row r="112" spans="1:3" ht="12.75">
      <c r="A112" s="8"/>
      <c r="B112" s="8"/>
      <c r="C112" s="8"/>
    </row>
  </sheetData>
  <sheetProtection password="CC29" sheet="1"/>
  <autoFilter ref="A8:E111"/>
  <mergeCells count="3">
    <mergeCell ref="D5:E5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E165"/>
  <sheetViews>
    <sheetView zoomScalePageLayoutView="0" workbookViewId="0" topLeftCell="A142">
      <selection activeCell="D158" sqref="D158"/>
    </sheetView>
  </sheetViews>
  <sheetFormatPr defaultColWidth="9.00390625" defaultRowHeight="12.75"/>
  <cols>
    <col min="1" max="1" width="6.625" style="0" customWidth="1"/>
    <col min="2" max="2" width="60.625" style="0" customWidth="1"/>
    <col min="3" max="3" width="12.00390625" style="0" customWidth="1"/>
    <col min="4" max="4" width="10.75390625" style="62" customWidth="1"/>
    <col min="5" max="5" width="11.00390625" style="62" customWidth="1"/>
  </cols>
  <sheetData>
    <row r="1" spans="1:5" ht="12.75">
      <c r="A1" s="59" t="s">
        <v>0</v>
      </c>
      <c r="B1" s="59"/>
      <c r="C1" s="59"/>
      <c r="D1" s="59"/>
      <c r="E1" s="59"/>
    </row>
    <row r="2" spans="1:5" ht="12.75">
      <c r="A2" s="60" t="s">
        <v>97</v>
      </c>
      <c r="B2" s="60"/>
      <c r="C2" s="60"/>
      <c r="D2" s="60"/>
      <c r="E2" s="60"/>
    </row>
    <row r="3" spans="4:5" ht="13.5" customHeight="1" thickBot="1">
      <c r="D3" s="63"/>
      <c r="E3" s="63"/>
    </row>
    <row r="4" spans="1:5" ht="13.5" customHeight="1" thickTop="1">
      <c r="A4" s="30"/>
      <c r="B4" s="32" t="s">
        <v>2</v>
      </c>
      <c r="C4" s="22" t="s">
        <v>3</v>
      </c>
      <c r="D4" s="64" t="s">
        <v>4</v>
      </c>
      <c r="E4" s="65"/>
    </row>
    <row r="5" spans="1:5" ht="12.75">
      <c r="A5" s="31"/>
      <c r="B5" s="33" t="s">
        <v>5</v>
      </c>
      <c r="C5" s="3" t="s">
        <v>6</v>
      </c>
      <c r="D5" s="78" t="s">
        <v>7</v>
      </c>
      <c r="E5" s="66" t="s">
        <v>8</v>
      </c>
    </row>
    <row r="6" spans="1:5" ht="12.75">
      <c r="A6" s="31"/>
      <c r="B6" s="2"/>
      <c r="C6" s="3"/>
      <c r="D6" s="79" t="s">
        <v>9</v>
      </c>
      <c r="E6" s="68" t="s">
        <v>10</v>
      </c>
    </row>
    <row r="7" spans="1:5" ht="12.75">
      <c r="A7" s="34"/>
      <c r="B7" s="6"/>
      <c r="C7" s="10"/>
      <c r="D7" s="80" t="s">
        <v>11</v>
      </c>
      <c r="E7" s="70" t="s">
        <v>12</v>
      </c>
    </row>
    <row r="8" spans="1:5" ht="12.75">
      <c r="A8" s="31"/>
      <c r="B8" s="11"/>
      <c r="C8" s="54"/>
      <c r="E8" s="73"/>
    </row>
    <row r="9" spans="1:5" ht="12.75">
      <c r="A9" s="31"/>
      <c r="B9" s="11"/>
      <c r="C9" s="4"/>
      <c r="E9" s="73"/>
    </row>
    <row r="10" spans="1:5" ht="12.75">
      <c r="A10" s="35" t="s">
        <v>98</v>
      </c>
      <c r="B10" s="8" t="s">
        <v>99</v>
      </c>
      <c r="C10" s="19"/>
      <c r="E10" s="73"/>
    </row>
    <row r="11" spans="1:5" ht="12.75">
      <c r="A11" s="35"/>
      <c r="B11" s="8" t="s">
        <v>100</v>
      </c>
      <c r="C11" s="5" t="s">
        <v>101</v>
      </c>
      <c r="D11" s="62">
        <v>630</v>
      </c>
      <c r="E11" s="73">
        <v>665</v>
      </c>
    </row>
    <row r="12" spans="1:5" ht="12.75">
      <c r="A12" s="35"/>
      <c r="B12" s="8"/>
      <c r="C12" s="5"/>
      <c r="E12" s="73"/>
    </row>
    <row r="13" spans="1:5" ht="12.75">
      <c r="A13" s="35"/>
      <c r="B13" s="8" t="s">
        <v>102</v>
      </c>
      <c r="C13" s="5" t="s">
        <v>20</v>
      </c>
      <c r="D13" s="62">
        <v>720</v>
      </c>
      <c r="E13" s="73">
        <v>761</v>
      </c>
    </row>
    <row r="14" spans="1:5" ht="12.75">
      <c r="A14" s="35"/>
      <c r="B14" s="8"/>
      <c r="C14" s="5"/>
      <c r="E14" s="73"/>
    </row>
    <row r="15" spans="1:5" ht="12.75">
      <c r="A15" s="35"/>
      <c r="B15" s="8" t="s">
        <v>103</v>
      </c>
      <c r="C15" s="5" t="s">
        <v>20</v>
      </c>
      <c r="D15" s="62">
        <v>855</v>
      </c>
      <c r="E15" s="73">
        <v>903</v>
      </c>
    </row>
    <row r="16" spans="1:5" ht="12.75">
      <c r="A16" s="35"/>
      <c r="B16" s="8"/>
      <c r="C16" s="5"/>
      <c r="E16" s="73"/>
    </row>
    <row r="17" spans="1:5" ht="12.75">
      <c r="A17" s="35"/>
      <c r="B17" s="8" t="s">
        <v>104</v>
      </c>
      <c r="C17" s="5" t="s">
        <v>20</v>
      </c>
      <c r="D17" s="62">
        <v>1548</v>
      </c>
      <c r="E17" s="73"/>
    </row>
    <row r="18" spans="1:5" ht="12.75">
      <c r="A18" s="35"/>
      <c r="B18" s="8"/>
      <c r="C18" s="5"/>
      <c r="E18" s="73"/>
    </row>
    <row r="19" spans="1:5" ht="12.75">
      <c r="A19" s="35"/>
      <c r="B19" s="8" t="s">
        <v>105</v>
      </c>
      <c r="C19" s="5"/>
      <c r="D19" s="62">
        <v>1935</v>
      </c>
      <c r="E19" s="73"/>
    </row>
    <row r="20" spans="1:5" ht="12.75">
      <c r="A20" s="35"/>
      <c r="B20" s="8"/>
      <c r="C20" s="5"/>
      <c r="E20" s="73"/>
    </row>
    <row r="21" spans="1:5" ht="12.75">
      <c r="A21" s="35" t="s">
        <v>106</v>
      </c>
      <c r="B21" s="8" t="s">
        <v>107</v>
      </c>
      <c r="C21" s="5"/>
      <c r="E21" s="73"/>
    </row>
    <row r="22" spans="1:5" ht="12.75">
      <c r="A22" s="35"/>
      <c r="B22" s="8" t="s">
        <v>108</v>
      </c>
      <c r="C22" s="5" t="s">
        <v>109</v>
      </c>
      <c r="D22" s="62">
        <v>405</v>
      </c>
      <c r="E22" s="73">
        <v>428</v>
      </c>
    </row>
    <row r="23" spans="1:5" ht="12.75">
      <c r="A23" s="35"/>
      <c r="B23" s="13"/>
      <c r="C23" s="5"/>
      <c r="E23" s="73"/>
    </row>
    <row r="24" spans="1:5" ht="12.75">
      <c r="A24" s="35"/>
      <c r="B24" s="16" t="s">
        <v>110</v>
      </c>
      <c r="C24" s="5" t="s">
        <v>20</v>
      </c>
      <c r="D24" s="62">
        <v>495</v>
      </c>
      <c r="E24" s="73">
        <v>523</v>
      </c>
    </row>
    <row r="25" spans="1:5" ht="12.75">
      <c r="A25" s="35"/>
      <c r="B25" s="16"/>
      <c r="C25" s="5"/>
      <c r="E25" s="73"/>
    </row>
    <row r="26" spans="1:5" ht="12.75">
      <c r="A26" s="35"/>
      <c r="B26" s="16" t="s">
        <v>102</v>
      </c>
      <c r="C26" s="5" t="s">
        <v>20</v>
      </c>
      <c r="D26" s="62">
        <v>585</v>
      </c>
      <c r="E26" s="73">
        <v>618</v>
      </c>
    </row>
    <row r="27" spans="1:5" ht="12.75">
      <c r="A27" s="35"/>
      <c r="B27" s="16"/>
      <c r="C27" s="5"/>
      <c r="E27" s="73"/>
    </row>
    <row r="28" spans="1:5" ht="12.75">
      <c r="A28" s="35"/>
      <c r="B28" s="16" t="s">
        <v>103</v>
      </c>
      <c r="C28" s="5" t="s">
        <v>20</v>
      </c>
      <c r="D28" s="62">
        <v>698</v>
      </c>
      <c r="E28" s="73">
        <v>737</v>
      </c>
    </row>
    <row r="29" spans="1:5" ht="12.75">
      <c r="A29" s="35"/>
      <c r="B29" s="16"/>
      <c r="C29" s="5"/>
      <c r="E29" s="73"/>
    </row>
    <row r="30" spans="1:5" ht="12.75">
      <c r="A30" s="35"/>
      <c r="B30" s="16" t="s">
        <v>104</v>
      </c>
      <c r="C30" s="5" t="s">
        <v>20</v>
      </c>
      <c r="D30" s="62">
        <v>1161</v>
      </c>
      <c r="E30" s="73"/>
    </row>
    <row r="31" spans="1:5" ht="12.75">
      <c r="A31" s="35"/>
      <c r="B31" s="16"/>
      <c r="C31" s="5"/>
      <c r="E31" s="73"/>
    </row>
    <row r="32" spans="1:5" ht="12.75">
      <c r="A32" s="35"/>
      <c r="B32" s="16" t="s">
        <v>105</v>
      </c>
      <c r="C32" s="5" t="s">
        <v>20</v>
      </c>
      <c r="D32" s="62">
        <v>1354</v>
      </c>
      <c r="E32" s="73"/>
    </row>
    <row r="33" spans="1:5" ht="12.75">
      <c r="A33" s="35"/>
      <c r="B33" s="8"/>
      <c r="C33" s="5"/>
      <c r="E33" s="73"/>
    </row>
    <row r="34" spans="1:5" ht="12.75">
      <c r="A34" s="35" t="s">
        <v>111</v>
      </c>
      <c r="B34" s="8" t="s">
        <v>112</v>
      </c>
      <c r="C34" s="5" t="s">
        <v>109</v>
      </c>
      <c r="D34" s="62">
        <v>450</v>
      </c>
      <c r="E34" s="73">
        <v>476</v>
      </c>
    </row>
    <row r="35" spans="1:5" ht="12.75">
      <c r="A35" s="35"/>
      <c r="B35" s="8" t="s">
        <v>113</v>
      </c>
      <c r="C35" s="5"/>
      <c r="E35" s="73"/>
    </row>
    <row r="36" spans="1:5" ht="12.75">
      <c r="A36" s="35"/>
      <c r="B36" s="8"/>
      <c r="C36" s="5"/>
      <c r="E36" s="73"/>
    </row>
    <row r="37" spans="1:5" ht="12.75">
      <c r="A37" s="35" t="s">
        <v>114</v>
      </c>
      <c r="B37" s="8" t="s">
        <v>115</v>
      </c>
      <c r="C37" s="5" t="s">
        <v>116</v>
      </c>
      <c r="D37" s="62">
        <v>638</v>
      </c>
      <c r="E37" s="73">
        <v>673</v>
      </c>
    </row>
    <row r="38" spans="1:5" ht="12.75">
      <c r="A38" s="35"/>
      <c r="B38" s="17" t="s">
        <v>117</v>
      </c>
      <c r="C38" s="5" t="s">
        <v>20</v>
      </c>
      <c r="D38" s="62">
        <v>1147</v>
      </c>
      <c r="E38" s="73">
        <v>1211</v>
      </c>
    </row>
    <row r="39" spans="1:5" ht="12.75">
      <c r="A39" s="35"/>
      <c r="B39" s="16" t="s">
        <v>118</v>
      </c>
      <c r="C39" s="5" t="s">
        <v>20</v>
      </c>
      <c r="D39" s="62">
        <v>1657</v>
      </c>
      <c r="E39" s="73">
        <v>1748</v>
      </c>
    </row>
    <row r="40" spans="1:5" ht="12.75">
      <c r="A40" s="35"/>
      <c r="B40" s="16" t="s">
        <v>119</v>
      </c>
      <c r="C40" s="5" t="s">
        <v>20</v>
      </c>
      <c r="D40" s="62">
        <v>2549</v>
      </c>
      <c r="E40" s="73"/>
    </row>
    <row r="41" spans="1:5" ht="12.75">
      <c r="A41" s="35"/>
      <c r="B41" s="16" t="s">
        <v>120</v>
      </c>
      <c r="C41" s="5" t="s">
        <v>20</v>
      </c>
      <c r="D41" s="62">
        <v>3823</v>
      </c>
      <c r="E41" s="73"/>
    </row>
    <row r="42" spans="1:5" ht="12.75">
      <c r="A42" s="35" t="s">
        <v>121</v>
      </c>
      <c r="B42" s="8" t="s">
        <v>122</v>
      </c>
      <c r="C42" s="15"/>
      <c r="E42" s="73"/>
    </row>
    <row r="43" spans="1:5" ht="12.75">
      <c r="A43" s="35"/>
      <c r="B43" s="17" t="s">
        <v>123</v>
      </c>
      <c r="C43" s="15" t="s">
        <v>124</v>
      </c>
      <c r="D43" s="62">
        <v>2699</v>
      </c>
      <c r="E43" s="73">
        <v>2852</v>
      </c>
    </row>
    <row r="44" spans="1:5" ht="12.75">
      <c r="A44" s="35"/>
      <c r="B44" s="17"/>
      <c r="C44" s="15" t="s">
        <v>125</v>
      </c>
      <c r="E44" s="73"/>
    </row>
    <row r="45" spans="1:5" ht="12.75">
      <c r="A45" s="35"/>
      <c r="B45" s="17" t="s">
        <v>117</v>
      </c>
      <c r="C45" s="5" t="s">
        <v>20</v>
      </c>
      <c r="D45" s="62">
        <v>4273</v>
      </c>
      <c r="E45" s="73">
        <v>4515</v>
      </c>
    </row>
    <row r="46" spans="1:5" ht="12.75">
      <c r="A46" s="35"/>
      <c r="B46" s="17"/>
      <c r="C46" s="5"/>
      <c r="E46" s="73"/>
    </row>
    <row r="47" spans="1:5" ht="12.75">
      <c r="A47" s="35"/>
      <c r="B47" s="16" t="s">
        <v>118</v>
      </c>
      <c r="C47" s="5" t="s">
        <v>20</v>
      </c>
      <c r="D47" s="62">
        <v>6927</v>
      </c>
      <c r="E47" s="73">
        <v>7319</v>
      </c>
    </row>
    <row r="48" spans="1:5" ht="12.75">
      <c r="A48" s="35"/>
      <c r="B48" s="17"/>
      <c r="C48" s="5"/>
      <c r="E48" s="73"/>
    </row>
    <row r="49" spans="1:5" ht="12.75">
      <c r="A49" s="35"/>
      <c r="B49" s="17" t="s">
        <v>119</v>
      </c>
      <c r="C49" s="5" t="s">
        <v>20</v>
      </c>
      <c r="D49" s="62">
        <v>8996</v>
      </c>
      <c r="E49" s="73"/>
    </row>
    <row r="50" spans="1:5" ht="12.75">
      <c r="A50" s="35"/>
      <c r="B50" s="17"/>
      <c r="C50" s="5"/>
      <c r="E50" s="73"/>
    </row>
    <row r="51" spans="1:5" ht="12.75">
      <c r="A51" s="35"/>
      <c r="B51" s="16" t="s">
        <v>120</v>
      </c>
      <c r="C51" s="5" t="s">
        <v>20</v>
      </c>
      <c r="D51" s="62">
        <v>18053</v>
      </c>
      <c r="E51" s="73"/>
    </row>
    <row r="52" spans="1:5" ht="12.75">
      <c r="A52" s="35"/>
      <c r="B52" s="17"/>
      <c r="C52" s="5"/>
      <c r="E52" s="73"/>
    </row>
    <row r="53" spans="1:5" ht="12.75">
      <c r="A53" s="35" t="s">
        <v>126</v>
      </c>
      <c r="B53" s="8" t="s">
        <v>127</v>
      </c>
      <c r="C53" s="5" t="s">
        <v>128</v>
      </c>
      <c r="D53" s="62">
        <v>3936</v>
      </c>
      <c r="E53" s="73">
        <v>4158</v>
      </c>
    </row>
    <row r="54" spans="1:5" ht="12.75">
      <c r="A54" s="35"/>
      <c r="B54" s="8" t="s">
        <v>129</v>
      </c>
      <c r="C54" s="5"/>
      <c r="E54" s="73"/>
    </row>
    <row r="55" spans="1:5" ht="12.75">
      <c r="A55" s="35"/>
      <c r="B55" s="8" t="s">
        <v>130</v>
      </c>
      <c r="C55" s="5" t="s">
        <v>20</v>
      </c>
      <c r="D55" s="62">
        <v>5847</v>
      </c>
      <c r="E55" s="73"/>
    </row>
    <row r="56" spans="1:5" ht="12.75">
      <c r="A56" s="35"/>
      <c r="B56" s="8"/>
      <c r="C56" s="5"/>
      <c r="E56" s="73"/>
    </row>
    <row r="57" spans="1:5" ht="12.75">
      <c r="A57" s="35" t="s">
        <v>131</v>
      </c>
      <c r="B57" s="8" t="s">
        <v>132</v>
      </c>
      <c r="C57" s="5" t="s">
        <v>20</v>
      </c>
      <c r="D57" s="62">
        <v>2812</v>
      </c>
      <c r="E57" s="73">
        <v>2971</v>
      </c>
    </row>
    <row r="58" spans="1:5" ht="12.75">
      <c r="A58" s="41"/>
      <c r="B58" s="44" t="s">
        <v>133</v>
      </c>
      <c r="C58" s="7"/>
      <c r="D58" s="74"/>
      <c r="E58" s="75"/>
    </row>
    <row r="59" spans="1:5" ht="12.75">
      <c r="A59" s="35" t="s">
        <v>134</v>
      </c>
      <c r="B59" s="8" t="s">
        <v>135</v>
      </c>
      <c r="C59" s="5"/>
      <c r="E59" s="73"/>
    </row>
    <row r="60" spans="1:5" ht="12.75">
      <c r="A60" s="35"/>
      <c r="B60" s="8" t="s">
        <v>136</v>
      </c>
      <c r="C60" s="5"/>
      <c r="E60" s="73"/>
    </row>
    <row r="61" spans="1:5" ht="12.75">
      <c r="A61" s="35"/>
      <c r="B61" s="8" t="s">
        <v>137</v>
      </c>
      <c r="C61" s="5" t="s">
        <v>128</v>
      </c>
      <c r="D61" s="62">
        <v>7521</v>
      </c>
      <c r="E61" s="73"/>
    </row>
    <row r="62" spans="1:5" ht="12.75">
      <c r="A62" s="35"/>
      <c r="B62" s="8"/>
      <c r="C62" s="5"/>
      <c r="E62" s="73"/>
    </row>
    <row r="63" spans="1:5" ht="12.75">
      <c r="A63" s="35"/>
      <c r="B63" s="14" t="s">
        <v>138</v>
      </c>
      <c r="C63" s="5" t="s">
        <v>20</v>
      </c>
      <c r="D63" s="62">
        <v>9671</v>
      </c>
      <c r="E63" s="73"/>
    </row>
    <row r="64" spans="1:5" ht="12.75">
      <c r="A64" s="35"/>
      <c r="B64" s="8"/>
      <c r="C64" s="5"/>
      <c r="E64" s="73"/>
    </row>
    <row r="65" spans="1:5" ht="12.75">
      <c r="A65" s="35" t="s">
        <v>139</v>
      </c>
      <c r="B65" s="8" t="s">
        <v>140</v>
      </c>
      <c r="C65" s="5" t="s">
        <v>20</v>
      </c>
      <c r="D65" s="62">
        <v>4498</v>
      </c>
      <c r="E65" s="73"/>
    </row>
    <row r="66" spans="1:5" ht="12.75">
      <c r="A66" s="35"/>
      <c r="B66" s="8" t="s">
        <v>141</v>
      </c>
      <c r="C66" s="5"/>
      <c r="E66" s="73"/>
    </row>
    <row r="67" spans="1:5" ht="12.75">
      <c r="A67" s="35" t="s">
        <v>142</v>
      </c>
      <c r="B67" s="8" t="s">
        <v>143</v>
      </c>
      <c r="C67" s="5" t="s">
        <v>20</v>
      </c>
      <c r="D67" s="62">
        <v>2925</v>
      </c>
      <c r="E67" s="73">
        <v>3094</v>
      </c>
    </row>
    <row r="68" spans="1:5" ht="12.75">
      <c r="A68" s="35" t="s">
        <v>144</v>
      </c>
      <c r="B68" s="8" t="s">
        <v>145</v>
      </c>
      <c r="C68" s="5" t="s">
        <v>101</v>
      </c>
      <c r="D68" s="62">
        <v>540</v>
      </c>
      <c r="E68" s="73">
        <v>571</v>
      </c>
    </row>
    <row r="69" spans="1:5" ht="12.75">
      <c r="A69" s="35"/>
      <c r="B69" s="8"/>
      <c r="C69" s="5"/>
      <c r="E69" s="73"/>
    </row>
    <row r="70" spans="1:5" ht="12.75">
      <c r="A70" s="35"/>
      <c r="B70" s="8" t="s">
        <v>146</v>
      </c>
      <c r="C70" s="5" t="s">
        <v>109</v>
      </c>
      <c r="D70" s="62">
        <v>1081</v>
      </c>
      <c r="E70" s="73">
        <v>1142</v>
      </c>
    </row>
    <row r="71" spans="1:5" ht="12.75">
      <c r="A71" s="35"/>
      <c r="B71" s="8"/>
      <c r="C71" s="5"/>
      <c r="E71" s="73"/>
    </row>
    <row r="72" spans="1:5" ht="12.75">
      <c r="A72" s="35" t="s">
        <v>147</v>
      </c>
      <c r="B72" s="8" t="s">
        <v>148</v>
      </c>
      <c r="C72" s="5" t="s">
        <v>149</v>
      </c>
      <c r="D72" s="62">
        <v>1813</v>
      </c>
      <c r="E72" s="73">
        <v>1918</v>
      </c>
    </row>
    <row r="73" spans="1:5" ht="12.75">
      <c r="A73" s="35"/>
      <c r="B73" s="16" t="s">
        <v>150</v>
      </c>
      <c r="C73" s="5" t="s">
        <v>20</v>
      </c>
      <c r="D73" s="62">
        <v>2807</v>
      </c>
      <c r="E73" s="73">
        <v>2970</v>
      </c>
    </row>
    <row r="74" spans="1:5" ht="12.75">
      <c r="A74" s="35"/>
      <c r="B74" s="16" t="s">
        <v>151</v>
      </c>
      <c r="C74" s="5" t="s">
        <v>20</v>
      </c>
      <c r="D74" s="62">
        <v>3899</v>
      </c>
      <c r="E74" s="73">
        <v>4125</v>
      </c>
    </row>
    <row r="75" spans="1:5" ht="12.75">
      <c r="A75" s="35"/>
      <c r="B75" s="16" t="s">
        <v>152</v>
      </c>
      <c r="C75" s="5" t="s">
        <v>20</v>
      </c>
      <c r="D75" s="62">
        <v>5069</v>
      </c>
      <c r="E75" s="73">
        <v>5363</v>
      </c>
    </row>
    <row r="76" spans="1:5" ht="12.75">
      <c r="A76" s="35"/>
      <c r="B76" s="16" t="s">
        <v>153</v>
      </c>
      <c r="C76" s="5" t="s">
        <v>20</v>
      </c>
      <c r="D76" s="62">
        <v>6044</v>
      </c>
      <c r="E76" s="73"/>
    </row>
    <row r="77" spans="1:5" ht="12.75">
      <c r="A77" s="35"/>
      <c r="B77" s="16" t="s">
        <v>154</v>
      </c>
      <c r="C77" s="5" t="s">
        <v>20</v>
      </c>
      <c r="D77" s="62">
        <v>7555</v>
      </c>
      <c r="E77" s="73"/>
    </row>
    <row r="78" spans="1:5" ht="12.75">
      <c r="A78" s="35"/>
      <c r="B78" s="16" t="s">
        <v>155</v>
      </c>
      <c r="C78" s="5" t="s">
        <v>20</v>
      </c>
      <c r="D78" s="62">
        <v>8773</v>
      </c>
      <c r="E78" s="73"/>
    </row>
    <row r="79" spans="1:5" ht="12.75">
      <c r="A79" s="35" t="s">
        <v>156</v>
      </c>
      <c r="B79" s="8" t="s">
        <v>157</v>
      </c>
      <c r="C79" s="5" t="s">
        <v>149</v>
      </c>
      <c r="D79" s="62">
        <v>1462</v>
      </c>
      <c r="E79" s="73">
        <v>1547</v>
      </c>
    </row>
    <row r="80" spans="1:5" ht="12.75">
      <c r="A80" s="35"/>
      <c r="B80" s="16" t="s">
        <v>150</v>
      </c>
      <c r="C80" s="5" t="s">
        <v>20</v>
      </c>
      <c r="D80" s="62">
        <v>1950</v>
      </c>
      <c r="E80" s="73">
        <v>2063</v>
      </c>
    </row>
    <row r="81" spans="1:5" ht="12.75">
      <c r="A81" s="35"/>
      <c r="B81" s="16" t="s">
        <v>158</v>
      </c>
      <c r="C81" s="5" t="s">
        <v>20</v>
      </c>
      <c r="D81" s="62">
        <v>2681</v>
      </c>
      <c r="E81" s="73">
        <v>2836</v>
      </c>
    </row>
    <row r="82" spans="1:5" ht="12.75">
      <c r="A82" s="35"/>
      <c r="B82" s="16" t="s">
        <v>152</v>
      </c>
      <c r="C82" s="5" t="s">
        <v>20</v>
      </c>
      <c r="D82" s="62">
        <v>3704</v>
      </c>
      <c r="E82" s="73">
        <v>3919</v>
      </c>
    </row>
    <row r="83" spans="1:5" ht="12.75">
      <c r="A83" s="35"/>
      <c r="B83" s="16" t="s">
        <v>153</v>
      </c>
      <c r="C83" s="5" t="s">
        <v>20</v>
      </c>
      <c r="D83" s="62">
        <v>5361</v>
      </c>
      <c r="E83" s="73"/>
    </row>
    <row r="84" spans="1:5" ht="12.75">
      <c r="A84" s="35" t="s">
        <v>159</v>
      </c>
      <c r="B84" s="8" t="s">
        <v>160</v>
      </c>
      <c r="C84" s="5" t="s">
        <v>161</v>
      </c>
      <c r="D84" s="62">
        <v>4835</v>
      </c>
      <c r="E84" s="73"/>
    </row>
    <row r="85" spans="1:5" ht="12.75">
      <c r="A85" s="35"/>
      <c r="B85" s="8"/>
      <c r="C85" s="5"/>
      <c r="E85" s="73"/>
    </row>
    <row r="86" spans="1:5" ht="12.75">
      <c r="A86" s="35"/>
      <c r="B86" s="8"/>
      <c r="C86" s="5"/>
      <c r="E86" s="73"/>
    </row>
    <row r="87" spans="1:5" ht="12.75">
      <c r="A87" s="35" t="s">
        <v>162</v>
      </c>
      <c r="B87" s="8" t="s">
        <v>163</v>
      </c>
      <c r="C87" s="5" t="s">
        <v>164</v>
      </c>
      <c r="D87" s="62">
        <v>5622</v>
      </c>
      <c r="E87" s="73"/>
    </row>
    <row r="88" spans="1:5" ht="12.75">
      <c r="A88" s="35"/>
      <c r="B88" s="8"/>
      <c r="C88" s="5"/>
      <c r="E88" s="73"/>
    </row>
    <row r="89" spans="1:5" ht="12.75">
      <c r="A89" s="35"/>
      <c r="B89" s="8"/>
      <c r="C89" s="5"/>
      <c r="E89" s="73"/>
    </row>
    <row r="90" spans="1:5" ht="12.75">
      <c r="A90" s="35" t="s">
        <v>165</v>
      </c>
      <c r="B90" s="8" t="s">
        <v>166</v>
      </c>
      <c r="C90" s="5" t="s">
        <v>167</v>
      </c>
      <c r="D90" s="62">
        <v>7871</v>
      </c>
      <c r="E90" s="73"/>
    </row>
    <row r="91" spans="1:5" ht="12.75">
      <c r="A91" s="35"/>
      <c r="B91" s="8"/>
      <c r="C91" s="5"/>
      <c r="E91" s="73"/>
    </row>
    <row r="92" spans="1:5" ht="12.75">
      <c r="A92" s="35"/>
      <c r="B92" s="8"/>
      <c r="C92" s="5"/>
      <c r="E92" s="73"/>
    </row>
    <row r="93" spans="1:5" ht="12.75">
      <c r="A93" s="35" t="s">
        <v>168</v>
      </c>
      <c r="B93" s="8" t="s">
        <v>169</v>
      </c>
      <c r="C93" s="5" t="s">
        <v>170</v>
      </c>
      <c r="D93" s="62">
        <v>2699</v>
      </c>
      <c r="E93" s="73">
        <v>2852</v>
      </c>
    </row>
    <row r="94" spans="1:5" ht="12.75">
      <c r="A94" s="35"/>
      <c r="B94" s="8"/>
      <c r="C94" s="5"/>
      <c r="E94" s="73"/>
    </row>
    <row r="95" spans="1:5" ht="12.75">
      <c r="A95" s="35"/>
      <c r="B95" s="8" t="s">
        <v>171</v>
      </c>
      <c r="C95" s="5" t="s">
        <v>20</v>
      </c>
      <c r="D95" s="62">
        <v>4049</v>
      </c>
      <c r="E95" s="73">
        <v>4277</v>
      </c>
    </row>
    <row r="96" spans="1:5" ht="12.75">
      <c r="A96" s="35"/>
      <c r="B96" s="8"/>
      <c r="C96" s="5"/>
      <c r="E96" s="73"/>
    </row>
    <row r="97" spans="1:5" ht="12.75">
      <c r="A97" s="35"/>
      <c r="B97" s="8" t="s">
        <v>172</v>
      </c>
      <c r="C97" s="5" t="s">
        <v>20</v>
      </c>
      <c r="D97" s="62">
        <v>6477</v>
      </c>
      <c r="E97" s="73">
        <v>6844</v>
      </c>
    </row>
    <row r="98" spans="1:5" ht="12.75">
      <c r="A98" s="35"/>
      <c r="B98" s="8"/>
      <c r="C98" s="5"/>
      <c r="E98" s="73"/>
    </row>
    <row r="99" spans="1:5" ht="12.75">
      <c r="A99" s="35"/>
      <c r="B99" s="8" t="s">
        <v>173</v>
      </c>
      <c r="C99" s="5" t="s">
        <v>20</v>
      </c>
      <c r="D99" s="62">
        <v>8096</v>
      </c>
      <c r="E99" s="73"/>
    </row>
    <row r="100" spans="1:5" ht="12.75">
      <c r="A100" s="35"/>
      <c r="B100" s="8"/>
      <c r="C100" s="5"/>
      <c r="E100" s="73"/>
    </row>
    <row r="101" spans="1:5" ht="12.75">
      <c r="A101" s="35"/>
      <c r="B101" s="8" t="s">
        <v>174</v>
      </c>
      <c r="C101" s="5" t="s">
        <v>20</v>
      </c>
      <c r="D101" s="62">
        <v>13926</v>
      </c>
      <c r="E101" s="73"/>
    </row>
    <row r="102" spans="1:5" ht="12.75">
      <c r="A102" s="35"/>
      <c r="B102" s="8"/>
      <c r="C102" s="5"/>
      <c r="E102" s="73"/>
    </row>
    <row r="103" spans="1:5" ht="12.75">
      <c r="A103" s="35"/>
      <c r="B103" s="8" t="s">
        <v>175</v>
      </c>
      <c r="C103" s="5" t="s">
        <v>170</v>
      </c>
      <c r="D103" s="62">
        <v>17408</v>
      </c>
      <c r="E103" s="73"/>
    </row>
    <row r="104" spans="1:5" ht="12.75">
      <c r="A104" s="35"/>
      <c r="B104" s="8"/>
      <c r="C104" s="5"/>
      <c r="E104" s="73"/>
    </row>
    <row r="105" spans="1:5" ht="12.75">
      <c r="A105" s="35"/>
      <c r="B105" s="8"/>
      <c r="C105" s="5"/>
      <c r="E105" s="73"/>
    </row>
    <row r="106" spans="1:5" ht="12.75">
      <c r="A106" s="35" t="s">
        <v>176</v>
      </c>
      <c r="B106" s="8" t="s">
        <v>177</v>
      </c>
      <c r="C106" s="5" t="s">
        <v>178</v>
      </c>
      <c r="D106" s="62">
        <v>4753</v>
      </c>
      <c r="E106" s="73">
        <v>5025</v>
      </c>
    </row>
    <row r="107" spans="1:5" ht="12.75">
      <c r="A107" s="35"/>
      <c r="B107" s="8" t="s">
        <v>179</v>
      </c>
      <c r="C107" s="5"/>
      <c r="E107" s="73"/>
    </row>
    <row r="108" spans="1:5" ht="12.75">
      <c r="A108" s="35"/>
      <c r="B108" s="16" t="s">
        <v>180</v>
      </c>
      <c r="C108" s="5" t="s">
        <v>20</v>
      </c>
      <c r="D108" s="62">
        <v>8210</v>
      </c>
      <c r="E108" s="73">
        <v>8679</v>
      </c>
    </row>
    <row r="109" spans="1:5" ht="12.75">
      <c r="A109" s="35"/>
      <c r="B109" s="16"/>
      <c r="C109" s="5"/>
      <c r="E109" s="73"/>
    </row>
    <row r="110" spans="1:5" ht="12.75">
      <c r="A110" s="35"/>
      <c r="B110" s="16" t="s">
        <v>181</v>
      </c>
      <c r="C110" s="5" t="s">
        <v>20</v>
      </c>
      <c r="D110" s="62">
        <v>16204</v>
      </c>
      <c r="E110" s="73"/>
    </row>
    <row r="111" spans="1:5" ht="12.75">
      <c r="A111" s="35"/>
      <c r="B111" s="8"/>
      <c r="C111" s="5"/>
      <c r="E111" s="73"/>
    </row>
    <row r="112" spans="1:5" ht="12.75">
      <c r="A112" s="41"/>
      <c r="B112" s="44"/>
      <c r="C112" s="7"/>
      <c r="D112" s="74"/>
      <c r="E112" s="75"/>
    </row>
    <row r="113" spans="1:5" ht="12.75">
      <c r="A113" s="38" t="s">
        <v>182</v>
      </c>
      <c r="B113" s="8" t="s">
        <v>183</v>
      </c>
      <c r="C113" s="5"/>
      <c r="E113" s="73"/>
    </row>
    <row r="114" spans="1:5" ht="12.75">
      <c r="A114" s="35"/>
      <c r="B114" s="8" t="s">
        <v>184</v>
      </c>
      <c r="C114" s="5" t="s">
        <v>101</v>
      </c>
      <c r="D114" s="62">
        <v>1657</v>
      </c>
      <c r="E114" s="73">
        <v>1753</v>
      </c>
    </row>
    <row r="115" spans="1:5" ht="12.75">
      <c r="A115" s="35"/>
      <c r="B115" s="14" t="s">
        <v>185</v>
      </c>
      <c r="C115" s="5" t="s">
        <v>20</v>
      </c>
      <c r="D115" s="62">
        <v>2145</v>
      </c>
      <c r="E115" s="73">
        <v>2269</v>
      </c>
    </row>
    <row r="116" spans="1:5" ht="12.75">
      <c r="A116" s="35"/>
      <c r="B116" s="14" t="s">
        <v>186</v>
      </c>
      <c r="C116" s="5" t="s">
        <v>20</v>
      </c>
      <c r="D116" s="62">
        <v>2632</v>
      </c>
      <c r="E116" s="73"/>
    </row>
    <row r="117" spans="1:5" ht="12.75">
      <c r="A117" s="35"/>
      <c r="B117" s="14" t="s">
        <v>187</v>
      </c>
      <c r="C117" s="5" t="s">
        <v>20</v>
      </c>
      <c r="D117" s="62">
        <v>3119</v>
      </c>
      <c r="E117" s="73"/>
    </row>
    <row r="118" spans="1:5" ht="12.75">
      <c r="A118" s="35"/>
      <c r="B118" s="14" t="s">
        <v>188</v>
      </c>
      <c r="C118" s="5"/>
      <c r="E118" s="73"/>
    </row>
    <row r="119" spans="1:5" ht="12.75">
      <c r="A119" s="35" t="s">
        <v>189</v>
      </c>
      <c r="B119" s="14" t="s">
        <v>190</v>
      </c>
      <c r="C119" s="5" t="s">
        <v>191</v>
      </c>
      <c r="D119" s="62">
        <v>540</v>
      </c>
      <c r="E119" s="73">
        <v>571</v>
      </c>
    </row>
    <row r="120" spans="1:5" ht="12.75">
      <c r="A120" s="35"/>
      <c r="B120" s="14" t="s">
        <v>192</v>
      </c>
      <c r="C120" s="5"/>
      <c r="E120" s="73"/>
    </row>
    <row r="121" spans="1:5" ht="12.75">
      <c r="A121" s="35"/>
      <c r="B121" s="14" t="s">
        <v>193</v>
      </c>
      <c r="C121" s="5" t="s">
        <v>20</v>
      </c>
      <c r="D121" s="62">
        <v>2161</v>
      </c>
      <c r="E121" s="73"/>
    </row>
    <row r="122" spans="1:5" ht="12.75">
      <c r="A122" s="35"/>
      <c r="B122" s="14"/>
      <c r="C122" s="5"/>
      <c r="E122" s="73"/>
    </row>
    <row r="123" spans="1:5" ht="12.75">
      <c r="A123" s="35" t="s">
        <v>194</v>
      </c>
      <c r="B123" s="14" t="s">
        <v>195</v>
      </c>
      <c r="C123" s="5" t="s">
        <v>191</v>
      </c>
      <c r="D123" s="62">
        <v>367</v>
      </c>
      <c r="E123" s="73">
        <v>389</v>
      </c>
    </row>
    <row r="124" spans="1:5" ht="12.75">
      <c r="A124" s="35"/>
      <c r="B124" s="14" t="s">
        <v>196</v>
      </c>
      <c r="C124" s="5"/>
      <c r="E124" s="73"/>
    </row>
    <row r="125" spans="1:5" ht="12.75">
      <c r="A125" s="35"/>
      <c r="B125" s="14" t="s">
        <v>197</v>
      </c>
      <c r="C125" s="5" t="s">
        <v>20</v>
      </c>
      <c r="D125" s="62">
        <v>459</v>
      </c>
      <c r="E125" s="73">
        <v>486</v>
      </c>
    </row>
    <row r="126" spans="1:5" ht="12.75">
      <c r="A126" s="35"/>
      <c r="B126" s="14"/>
      <c r="C126" s="5"/>
      <c r="E126" s="73"/>
    </row>
    <row r="127" spans="1:5" ht="12.75">
      <c r="A127" s="35"/>
      <c r="B127" s="26" t="s">
        <v>198</v>
      </c>
      <c r="C127" s="5" t="s">
        <v>20</v>
      </c>
      <c r="D127" s="62">
        <v>757</v>
      </c>
      <c r="E127" s="73">
        <v>800</v>
      </c>
    </row>
    <row r="128" spans="1:5" ht="12.75">
      <c r="A128" s="35"/>
      <c r="B128" s="26"/>
      <c r="C128" s="5"/>
      <c r="E128" s="73"/>
    </row>
    <row r="129" spans="1:5" ht="12.75">
      <c r="A129" s="35"/>
      <c r="B129" s="8" t="s">
        <v>199</v>
      </c>
      <c r="C129" s="5" t="s">
        <v>20</v>
      </c>
      <c r="D129" s="62">
        <v>1512</v>
      </c>
      <c r="E129" s="73"/>
    </row>
    <row r="130" spans="1:5" ht="12.75">
      <c r="A130" s="35"/>
      <c r="B130" s="14"/>
      <c r="C130" s="5"/>
      <c r="E130" s="73"/>
    </row>
    <row r="131" spans="1:5" ht="12.75">
      <c r="A131" s="35" t="s">
        <v>200</v>
      </c>
      <c r="B131" s="8" t="s">
        <v>201</v>
      </c>
      <c r="C131" s="5" t="s">
        <v>191</v>
      </c>
      <c r="D131" s="62">
        <v>215</v>
      </c>
      <c r="E131" s="73">
        <v>228</v>
      </c>
    </row>
    <row r="132" spans="1:5" ht="12.75">
      <c r="A132" s="35"/>
      <c r="B132" s="8" t="s">
        <v>202</v>
      </c>
      <c r="C132" s="5"/>
      <c r="E132" s="73"/>
    </row>
    <row r="133" spans="1:5" ht="12.75">
      <c r="A133" s="35"/>
      <c r="B133" s="8" t="s">
        <v>203</v>
      </c>
      <c r="C133" s="5"/>
      <c r="E133" s="73"/>
    </row>
    <row r="134" spans="1:5" ht="12.75">
      <c r="A134" s="35"/>
      <c r="B134" s="8"/>
      <c r="C134" s="5"/>
      <c r="E134" s="73"/>
    </row>
    <row r="135" spans="1:5" ht="12.75">
      <c r="A135" s="35" t="s">
        <v>204</v>
      </c>
      <c r="B135" s="8" t="s">
        <v>205</v>
      </c>
      <c r="C135" s="5" t="s">
        <v>191</v>
      </c>
      <c r="D135" s="62">
        <v>3059</v>
      </c>
      <c r="E135" s="73"/>
    </row>
    <row r="136" spans="1:5" ht="12.75">
      <c r="A136" s="35"/>
      <c r="B136" s="8"/>
      <c r="C136" s="5"/>
      <c r="E136" s="73"/>
    </row>
    <row r="137" spans="1:5" ht="12.75">
      <c r="A137" s="35" t="s">
        <v>206</v>
      </c>
      <c r="B137" s="8" t="s">
        <v>207</v>
      </c>
      <c r="C137" s="5" t="s">
        <v>208</v>
      </c>
      <c r="D137" s="62">
        <v>2047</v>
      </c>
      <c r="E137" s="73"/>
    </row>
    <row r="138" spans="1:5" ht="12.75">
      <c r="A138" s="35"/>
      <c r="B138" s="8"/>
      <c r="C138" s="5"/>
      <c r="E138" s="73"/>
    </row>
    <row r="139" spans="1:5" ht="12.75">
      <c r="A139" s="35" t="s">
        <v>209</v>
      </c>
      <c r="B139" s="8" t="s">
        <v>210</v>
      </c>
      <c r="C139" s="5" t="s">
        <v>211</v>
      </c>
      <c r="D139" s="62">
        <v>1124</v>
      </c>
      <c r="E139" s="73">
        <v>1188</v>
      </c>
    </row>
    <row r="140" spans="1:5" ht="12.75">
      <c r="A140" s="35"/>
      <c r="B140" s="8"/>
      <c r="C140" s="5"/>
      <c r="E140" s="73"/>
    </row>
    <row r="141" spans="1:5" ht="12.75">
      <c r="A141" s="35"/>
      <c r="B141" s="8" t="s">
        <v>212</v>
      </c>
      <c r="C141" s="5" t="s">
        <v>20</v>
      </c>
      <c r="D141" s="62">
        <v>1575</v>
      </c>
      <c r="E141" s="73">
        <v>1663</v>
      </c>
    </row>
    <row r="142" spans="1:5" ht="12.75">
      <c r="A142" s="35"/>
      <c r="B142" s="8"/>
      <c r="C142" s="5"/>
      <c r="E142" s="73"/>
    </row>
    <row r="143" spans="1:5" ht="12.75">
      <c r="A143" s="35" t="s">
        <v>213</v>
      </c>
      <c r="B143" s="8" t="s">
        <v>214</v>
      </c>
      <c r="C143" s="5" t="s">
        <v>170</v>
      </c>
      <c r="D143" s="62">
        <v>1033</v>
      </c>
      <c r="E143" s="73">
        <v>1093</v>
      </c>
    </row>
    <row r="144" spans="1:5" ht="12.75">
      <c r="A144" s="35" t="s">
        <v>215</v>
      </c>
      <c r="B144" s="8" t="s">
        <v>216</v>
      </c>
      <c r="C144" s="5" t="s">
        <v>211</v>
      </c>
      <c r="D144" s="62">
        <v>918</v>
      </c>
      <c r="E144" s="73">
        <v>971</v>
      </c>
    </row>
    <row r="145" spans="1:5" ht="12.75">
      <c r="A145" s="35"/>
      <c r="B145" s="8"/>
      <c r="C145" s="5"/>
      <c r="E145" s="73"/>
    </row>
    <row r="146" spans="1:5" ht="12.75">
      <c r="A146" s="35" t="s">
        <v>217</v>
      </c>
      <c r="B146" s="27" t="s">
        <v>218</v>
      </c>
      <c r="C146" s="5" t="s">
        <v>219</v>
      </c>
      <c r="D146" s="62">
        <v>741</v>
      </c>
      <c r="E146" s="73">
        <v>783</v>
      </c>
    </row>
    <row r="147" spans="1:5" ht="12.75">
      <c r="A147" s="35"/>
      <c r="B147" s="8" t="s">
        <v>220</v>
      </c>
      <c r="C147" s="5"/>
      <c r="E147" s="73"/>
    </row>
    <row r="148" spans="1:5" ht="12.75">
      <c r="A148" s="35" t="s">
        <v>221</v>
      </c>
      <c r="B148" s="8" t="s">
        <v>222</v>
      </c>
      <c r="C148" s="5" t="s">
        <v>223</v>
      </c>
      <c r="D148" s="62">
        <v>215</v>
      </c>
      <c r="E148" s="73">
        <v>228</v>
      </c>
    </row>
    <row r="149" spans="1:5" ht="12.75">
      <c r="A149" s="35" t="s">
        <v>224</v>
      </c>
      <c r="B149" s="8" t="s">
        <v>225</v>
      </c>
      <c r="C149" s="5" t="s">
        <v>219</v>
      </c>
      <c r="D149" s="62">
        <v>459</v>
      </c>
      <c r="E149" s="73">
        <v>486</v>
      </c>
    </row>
    <row r="150" spans="1:5" ht="12.75">
      <c r="A150" s="35"/>
      <c r="B150" s="8" t="s">
        <v>226</v>
      </c>
      <c r="C150" s="5"/>
      <c r="E150" s="73"/>
    </row>
    <row r="151" spans="1:5" ht="14.25">
      <c r="A151" s="35" t="s">
        <v>227</v>
      </c>
      <c r="B151" s="8" t="s">
        <v>228</v>
      </c>
      <c r="C151" s="5" t="s">
        <v>229</v>
      </c>
      <c r="D151" s="62">
        <v>431</v>
      </c>
      <c r="E151" s="73">
        <v>455</v>
      </c>
    </row>
    <row r="152" spans="1:5" ht="12.75">
      <c r="A152" s="35"/>
      <c r="B152" s="8" t="s">
        <v>230</v>
      </c>
      <c r="C152" s="5"/>
      <c r="E152" s="73"/>
    </row>
    <row r="153" spans="1:5" ht="12.75">
      <c r="A153" s="35"/>
      <c r="B153" s="8" t="s">
        <v>231</v>
      </c>
      <c r="C153" s="5"/>
      <c r="E153" s="73"/>
    </row>
    <row r="154" spans="1:5" ht="14.25">
      <c r="A154" s="35" t="s">
        <v>232</v>
      </c>
      <c r="B154" s="8" t="s">
        <v>233</v>
      </c>
      <c r="C154" s="5" t="s">
        <v>229</v>
      </c>
      <c r="D154" s="62">
        <v>1170</v>
      </c>
      <c r="E154" s="73">
        <v>1237</v>
      </c>
    </row>
    <row r="155" spans="1:5" ht="14.25">
      <c r="A155" s="35" t="s">
        <v>234</v>
      </c>
      <c r="B155" s="8" t="s">
        <v>235</v>
      </c>
      <c r="C155" s="5" t="s">
        <v>236</v>
      </c>
      <c r="D155" s="62">
        <v>2105</v>
      </c>
      <c r="E155" s="73">
        <v>2228</v>
      </c>
    </row>
    <row r="156" spans="1:5" ht="14.25">
      <c r="A156" s="35" t="s">
        <v>237</v>
      </c>
      <c r="B156" s="8" t="s">
        <v>238</v>
      </c>
      <c r="C156" s="5" t="s">
        <v>239</v>
      </c>
      <c r="D156" s="62">
        <v>816</v>
      </c>
      <c r="E156" s="73"/>
    </row>
    <row r="157" spans="1:5" ht="14.25">
      <c r="A157" s="35" t="s">
        <v>240</v>
      </c>
      <c r="B157" s="8" t="s">
        <v>241</v>
      </c>
      <c r="C157" s="5" t="s">
        <v>236</v>
      </c>
      <c r="D157" s="62">
        <v>877</v>
      </c>
      <c r="E157" s="73">
        <v>928</v>
      </c>
    </row>
    <row r="158" spans="1:5" ht="14.25">
      <c r="A158" s="35" t="s">
        <v>242</v>
      </c>
      <c r="B158" s="8" t="s">
        <v>238</v>
      </c>
      <c r="C158" s="5" t="s">
        <v>239</v>
      </c>
      <c r="D158" s="62">
        <v>242</v>
      </c>
      <c r="E158" s="73"/>
    </row>
    <row r="159" spans="1:5" ht="14.25">
      <c r="A159" s="35" t="s">
        <v>243</v>
      </c>
      <c r="B159" s="8" t="s">
        <v>244</v>
      </c>
      <c r="C159" s="5" t="s">
        <v>229</v>
      </c>
      <c r="D159" s="62">
        <v>146</v>
      </c>
      <c r="E159" s="73">
        <v>155</v>
      </c>
    </row>
    <row r="160" spans="1:5" ht="14.25">
      <c r="A160" s="35" t="s">
        <v>245</v>
      </c>
      <c r="B160" s="8" t="s">
        <v>246</v>
      </c>
      <c r="C160" s="5" t="s">
        <v>247</v>
      </c>
      <c r="D160" s="62">
        <v>299</v>
      </c>
      <c r="E160" s="73"/>
    </row>
    <row r="161" spans="1:5" ht="12.75">
      <c r="A161" s="35" t="s">
        <v>248</v>
      </c>
      <c r="B161" s="8" t="s">
        <v>249</v>
      </c>
      <c r="C161" s="5" t="s">
        <v>250</v>
      </c>
      <c r="D161" s="62">
        <v>3227</v>
      </c>
      <c r="E161" s="73">
        <v>3419</v>
      </c>
    </row>
    <row r="162" spans="1:5" ht="12.75">
      <c r="A162" s="35"/>
      <c r="B162" s="8" t="s">
        <v>252</v>
      </c>
      <c r="C162" s="5"/>
      <c r="E162" s="73"/>
    </row>
    <row r="163" spans="1:5" ht="12.75">
      <c r="A163" s="35" t="s">
        <v>253</v>
      </c>
      <c r="B163" s="8" t="s">
        <v>249</v>
      </c>
      <c r="C163" s="5" t="s">
        <v>20</v>
      </c>
      <c r="D163" s="62">
        <v>12907</v>
      </c>
      <c r="E163" s="73">
        <v>13674</v>
      </c>
    </row>
    <row r="164" spans="1:5" ht="12.75">
      <c r="A164" s="35"/>
      <c r="B164" s="8" t="s">
        <v>254</v>
      </c>
      <c r="C164" s="5"/>
      <c r="E164" s="73"/>
    </row>
    <row r="165" spans="1:5" ht="13.5" thickBot="1">
      <c r="A165" s="39"/>
      <c r="B165" s="25"/>
      <c r="C165" s="28"/>
      <c r="D165" s="81"/>
      <c r="E165" s="76"/>
    </row>
    <row r="166" ht="13.5" thickTop="1"/>
  </sheetData>
  <sheetProtection password="CC29" sheet="1"/>
  <autoFilter ref="A7:E166"/>
  <mergeCells count="3">
    <mergeCell ref="D4:E4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E28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6.625" style="0" customWidth="1"/>
    <col min="2" max="2" width="60.625" style="0" customWidth="1"/>
    <col min="3" max="3" width="9.875" style="0" customWidth="1"/>
    <col min="4" max="5" width="10.625" style="62" bestFit="1" customWidth="1"/>
  </cols>
  <sheetData>
    <row r="1" spans="1:5" ht="12.75">
      <c r="A1" s="59" t="s">
        <v>0</v>
      </c>
      <c r="B1" s="59"/>
      <c r="C1" s="59"/>
      <c r="D1" s="59"/>
      <c r="E1" s="59"/>
    </row>
    <row r="2" spans="1:5" ht="12.75">
      <c r="A2" s="61" t="s">
        <v>255</v>
      </c>
      <c r="B2" s="61"/>
      <c r="C2" s="61"/>
      <c r="D2" s="61"/>
      <c r="E2" s="61"/>
    </row>
    <row r="3" spans="4:5" ht="13.5" customHeight="1" thickBot="1">
      <c r="D3" s="63"/>
      <c r="E3" s="63"/>
    </row>
    <row r="4" spans="1:5" ht="13.5" customHeight="1" thickTop="1">
      <c r="A4" s="40"/>
      <c r="B4" s="32" t="s">
        <v>2</v>
      </c>
      <c r="C4" s="22" t="s">
        <v>3</v>
      </c>
      <c r="D4" s="64" t="s">
        <v>4</v>
      </c>
      <c r="E4" s="65"/>
    </row>
    <row r="5" spans="1:5" ht="12.75">
      <c r="A5" s="35"/>
      <c r="B5" s="33" t="s">
        <v>5</v>
      </c>
      <c r="C5" s="3" t="s">
        <v>6</v>
      </c>
      <c r="D5" s="78" t="s">
        <v>7</v>
      </c>
      <c r="E5" s="66" t="s">
        <v>8</v>
      </c>
    </row>
    <row r="6" spans="1:5" ht="12.75">
      <c r="A6" s="35"/>
      <c r="B6" s="2"/>
      <c r="C6" s="3"/>
      <c r="D6" s="79" t="s">
        <v>9</v>
      </c>
      <c r="E6" s="68" t="s">
        <v>10</v>
      </c>
    </row>
    <row r="7" spans="1:5" ht="12.75">
      <c r="A7" s="41"/>
      <c r="B7" s="6"/>
      <c r="C7" s="10"/>
      <c r="D7" s="80" t="s">
        <v>11</v>
      </c>
      <c r="E7" s="70" t="s">
        <v>12</v>
      </c>
    </row>
    <row r="8" spans="1:5" ht="12.75">
      <c r="A8" s="35"/>
      <c r="B8" s="11"/>
      <c r="C8" s="54"/>
      <c r="E8" s="73"/>
    </row>
    <row r="9" spans="1:5" ht="12.75">
      <c r="A9" s="35"/>
      <c r="B9" s="11"/>
      <c r="C9" s="4"/>
      <c r="E9" s="73"/>
    </row>
    <row r="10" spans="1:5" ht="12.75">
      <c r="A10" s="35"/>
      <c r="B10" s="11"/>
      <c r="C10" s="4"/>
      <c r="E10" s="73"/>
    </row>
    <row r="11" spans="1:5" ht="12.75">
      <c r="A11" s="35" t="s">
        <v>256</v>
      </c>
      <c r="B11" s="8" t="s">
        <v>257</v>
      </c>
      <c r="C11" s="5" t="s">
        <v>178</v>
      </c>
      <c r="D11" s="62">
        <v>2925</v>
      </c>
      <c r="E11" s="73">
        <v>3094</v>
      </c>
    </row>
    <row r="12" spans="1:5" ht="12.75">
      <c r="A12" s="35"/>
      <c r="B12" s="16" t="s">
        <v>180</v>
      </c>
      <c r="C12" s="5" t="s">
        <v>20</v>
      </c>
      <c r="D12" s="62">
        <v>5069</v>
      </c>
      <c r="E12" s="73">
        <v>5363</v>
      </c>
    </row>
    <row r="13" spans="1:5" ht="12.75">
      <c r="A13" s="35"/>
      <c r="B13" s="16" t="s">
        <v>258</v>
      </c>
      <c r="C13" s="5" t="s">
        <v>20</v>
      </c>
      <c r="D13" s="62">
        <v>6239</v>
      </c>
      <c r="E13" s="73"/>
    </row>
    <row r="14" spans="1:5" ht="12.75">
      <c r="A14" s="35"/>
      <c r="B14" s="16" t="s">
        <v>181</v>
      </c>
      <c r="C14" s="5" t="s">
        <v>20</v>
      </c>
      <c r="D14" s="62">
        <v>7798</v>
      </c>
      <c r="E14" s="73"/>
    </row>
    <row r="15" spans="1:5" ht="12.75">
      <c r="A15" s="35" t="s">
        <v>259</v>
      </c>
      <c r="B15" s="8" t="s">
        <v>260</v>
      </c>
      <c r="C15" s="5" t="s">
        <v>261</v>
      </c>
      <c r="D15" s="62">
        <v>3111</v>
      </c>
      <c r="E15" s="73">
        <v>3289</v>
      </c>
    </row>
    <row r="16" spans="1:5" ht="12.75">
      <c r="A16" s="35"/>
      <c r="B16" s="8"/>
      <c r="C16" s="5"/>
      <c r="E16" s="73"/>
    </row>
    <row r="17" spans="1:5" ht="12.75">
      <c r="A17" s="35" t="s">
        <v>262</v>
      </c>
      <c r="B17" s="8" t="s">
        <v>263</v>
      </c>
      <c r="C17" s="5" t="s">
        <v>20</v>
      </c>
      <c r="D17" s="62">
        <v>5617</v>
      </c>
      <c r="E17" s="73">
        <v>5939</v>
      </c>
    </row>
    <row r="18" spans="1:5" ht="12.75">
      <c r="A18" s="35"/>
      <c r="B18" s="8"/>
      <c r="C18" s="5"/>
      <c r="E18" s="73"/>
    </row>
    <row r="19" spans="1:5" ht="12.75">
      <c r="A19" s="35" t="s">
        <v>264</v>
      </c>
      <c r="B19" s="8" t="s">
        <v>265</v>
      </c>
      <c r="C19" s="5" t="s">
        <v>261</v>
      </c>
      <c r="D19" s="62">
        <v>64334</v>
      </c>
      <c r="E19" s="73"/>
    </row>
    <row r="20" spans="1:5" ht="12.75">
      <c r="A20" s="35"/>
      <c r="B20" s="8"/>
      <c r="C20" s="5"/>
      <c r="E20" s="73"/>
    </row>
    <row r="21" spans="1:5" ht="12.75">
      <c r="A21" s="35" t="s">
        <v>266</v>
      </c>
      <c r="B21" s="21" t="s">
        <v>267</v>
      </c>
      <c r="C21" s="5" t="s">
        <v>268</v>
      </c>
      <c r="D21" s="62">
        <v>4642</v>
      </c>
      <c r="E21" s="73"/>
    </row>
    <row r="22" spans="1:5" ht="12.75">
      <c r="A22" s="35"/>
      <c r="B22" s="8" t="s">
        <v>269</v>
      </c>
      <c r="C22" s="5"/>
      <c r="E22" s="73"/>
    </row>
    <row r="23" spans="1:5" ht="12.75">
      <c r="A23" s="35"/>
      <c r="B23" s="8" t="s">
        <v>270</v>
      </c>
      <c r="C23" s="5" t="s">
        <v>20</v>
      </c>
      <c r="D23" s="62">
        <v>9284</v>
      </c>
      <c r="E23" s="73"/>
    </row>
    <row r="24" spans="1:5" ht="12.75">
      <c r="A24" s="35"/>
      <c r="B24" s="8" t="s">
        <v>271</v>
      </c>
      <c r="C24" s="5"/>
      <c r="E24" s="73"/>
    </row>
    <row r="25" spans="1:5" ht="12.75">
      <c r="A25" s="35" t="s">
        <v>272</v>
      </c>
      <c r="B25" s="8" t="s">
        <v>273</v>
      </c>
      <c r="C25" s="5" t="s">
        <v>274</v>
      </c>
      <c r="D25" s="62">
        <v>2925</v>
      </c>
      <c r="E25" s="73"/>
    </row>
    <row r="26" spans="1:5" ht="12.75">
      <c r="A26" s="35" t="s">
        <v>275</v>
      </c>
      <c r="B26" s="8" t="s">
        <v>276</v>
      </c>
      <c r="C26" s="5" t="s">
        <v>274</v>
      </c>
      <c r="D26" s="62">
        <v>2807</v>
      </c>
      <c r="E26" s="73"/>
    </row>
    <row r="27" spans="1:5" ht="12.75">
      <c r="A27" s="35"/>
      <c r="B27" s="9" t="s">
        <v>277</v>
      </c>
      <c r="C27" s="5" t="s">
        <v>20</v>
      </c>
      <c r="D27" s="62">
        <v>4874</v>
      </c>
      <c r="E27" s="73"/>
    </row>
    <row r="28" spans="1:5" ht="13.5" thickBot="1">
      <c r="A28" s="39"/>
      <c r="B28" s="29"/>
      <c r="C28" s="28"/>
      <c r="D28" s="81"/>
      <c r="E28" s="76"/>
    </row>
    <row r="29" ht="13.5" thickTop="1"/>
  </sheetData>
  <sheetProtection password="CC29" sheet="1"/>
  <autoFilter ref="A7:E27"/>
  <mergeCells count="3">
    <mergeCell ref="D4:E4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58">
      <selection activeCell="D66" sqref="D66"/>
    </sheetView>
  </sheetViews>
  <sheetFormatPr defaultColWidth="9.00390625" defaultRowHeight="12.75"/>
  <cols>
    <col min="1" max="1" width="6.25390625" style="0" customWidth="1"/>
    <col min="2" max="2" width="60.625" style="0" customWidth="1"/>
    <col min="3" max="3" width="9.875" style="0" customWidth="1"/>
    <col min="4" max="4" width="10.625" style="62" bestFit="1" customWidth="1"/>
    <col min="5" max="5" width="10.75390625" style="62" customWidth="1"/>
  </cols>
  <sheetData>
    <row r="1" spans="1:5" ht="12.75">
      <c r="A1" s="59" t="s">
        <v>0</v>
      </c>
      <c r="B1" s="59"/>
      <c r="C1" s="59"/>
      <c r="D1" s="59"/>
      <c r="E1" s="59"/>
    </row>
    <row r="2" spans="1:5" ht="12.75">
      <c r="A2" s="60" t="s">
        <v>278</v>
      </c>
      <c r="B2" s="60"/>
      <c r="C2" s="60"/>
      <c r="D2" s="60"/>
      <c r="E2" s="60"/>
    </row>
    <row r="3" spans="4:5" ht="13.5" customHeight="1" thickBot="1">
      <c r="D3" s="63"/>
      <c r="E3" s="63"/>
    </row>
    <row r="4" spans="1:5" ht="13.5" customHeight="1" thickTop="1">
      <c r="A4" s="40"/>
      <c r="B4" s="32" t="s">
        <v>2</v>
      </c>
      <c r="C4" s="22" t="s">
        <v>3</v>
      </c>
      <c r="D4" s="64" t="s">
        <v>4</v>
      </c>
      <c r="E4" s="65"/>
    </row>
    <row r="5" spans="1:5" ht="12.75">
      <c r="A5" s="35"/>
      <c r="B5" s="33" t="s">
        <v>5</v>
      </c>
      <c r="C5" s="3" t="s">
        <v>6</v>
      </c>
      <c r="D5" s="78" t="s">
        <v>7</v>
      </c>
      <c r="E5" s="66" t="s">
        <v>8</v>
      </c>
    </row>
    <row r="6" spans="1:5" ht="12.75">
      <c r="A6" s="35"/>
      <c r="B6" s="2"/>
      <c r="C6" s="3"/>
      <c r="D6" s="79" t="s">
        <v>9</v>
      </c>
      <c r="E6" s="68" t="s">
        <v>10</v>
      </c>
    </row>
    <row r="7" spans="1:5" ht="12.75">
      <c r="A7" s="41"/>
      <c r="B7" s="6"/>
      <c r="C7" s="10"/>
      <c r="D7" s="80" t="s">
        <v>11</v>
      </c>
      <c r="E7" s="70" t="s">
        <v>12</v>
      </c>
    </row>
    <row r="8" spans="1:5" ht="12.75">
      <c r="A8" s="35"/>
      <c r="B8" s="57"/>
      <c r="C8" s="9"/>
      <c r="E8" s="73"/>
    </row>
    <row r="9" spans="1:5" ht="12.75">
      <c r="A9" s="35"/>
      <c r="B9" s="58"/>
      <c r="C9" s="9"/>
      <c r="E9" s="73"/>
    </row>
    <row r="10" spans="1:5" ht="12.75">
      <c r="A10" s="35"/>
      <c r="B10" s="58"/>
      <c r="C10" s="9"/>
      <c r="E10" s="73"/>
    </row>
    <row r="11" spans="1:5" ht="12.75">
      <c r="A11" s="35" t="s">
        <v>279</v>
      </c>
      <c r="B11" s="8" t="s">
        <v>280</v>
      </c>
      <c r="C11" s="5" t="s">
        <v>281</v>
      </c>
      <c r="D11" s="62">
        <v>2827</v>
      </c>
      <c r="E11" s="73">
        <v>2991</v>
      </c>
    </row>
    <row r="12" spans="1:5" ht="12.75">
      <c r="A12" s="35" t="s">
        <v>282</v>
      </c>
      <c r="B12" s="8" t="s">
        <v>283</v>
      </c>
      <c r="C12" s="5" t="s">
        <v>284</v>
      </c>
      <c r="D12" s="62">
        <v>5402</v>
      </c>
      <c r="E12" s="73">
        <v>5710</v>
      </c>
    </row>
    <row r="13" spans="1:5" ht="12.75">
      <c r="A13" s="35"/>
      <c r="B13" s="8" t="s">
        <v>285</v>
      </c>
      <c r="C13" s="5" t="s">
        <v>286</v>
      </c>
      <c r="E13" s="73"/>
    </row>
    <row r="14" spans="1:5" ht="12.75">
      <c r="A14" s="35" t="s">
        <v>287</v>
      </c>
      <c r="B14" s="8" t="s">
        <v>288</v>
      </c>
      <c r="C14" s="5" t="s">
        <v>20</v>
      </c>
      <c r="D14" s="62">
        <v>9191</v>
      </c>
      <c r="E14" s="73">
        <v>9702</v>
      </c>
    </row>
    <row r="15" spans="1:5" ht="12.75">
      <c r="A15" s="35"/>
      <c r="B15" s="8" t="s">
        <v>289</v>
      </c>
      <c r="C15" s="5"/>
      <c r="E15" s="73"/>
    </row>
    <row r="16" spans="1:5" ht="12.75">
      <c r="A16" s="35" t="s">
        <v>290</v>
      </c>
      <c r="B16" s="8" t="s">
        <v>291</v>
      </c>
      <c r="C16" s="5" t="s">
        <v>292</v>
      </c>
      <c r="D16" s="62">
        <v>6482</v>
      </c>
      <c r="E16" s="73">
        <v>6852</v>
      </c>
    </row>
    <row r="17" spans="1:5" ht="12.75">
      <c r="A17" s="35"/>
      <c r="B17" s="8" t="s">
        <v>293</v>
      </c>
      <c r="C17" s="5"/>
      <c r="E17" s="73"/>
    </row>
    <row r="18" spans="1:5" ht="12.75">
      <c r="A18" s="35" t="s">
        <v>294</v>
      </c>
      <c r="B18" s="8" t="s">
        <v>295</v>
      </c>
      <c r="C18" s="5" t="s">
        <v>20</v>
      </c>
      <c r="D18" s="62">
        <v>8642</v>
      </c>
      <c r="E18" s="73">
        <v>9136</v>
      </c>
    </row>
    <row r="19" spans="1:5" ht="12.75">
      <c r="A19" s="35"/>
      <c r="B19" s="8"/>
      <c r="C19" s="5"/>
      <c r="E19" s="73"/>
    </row>
    <row r="20" spans="1:5" ht="12.75">
      <c r="A20" s="35" t="s">
        <v>296</v>
      </c>
      <c r="B20" s="8" t="s">
        <v>297</v>
      </c>
      <c r="C20" s="5" t="s">
        <v>298</v>
      </c>
      <c r="D20" s="62">
        <v>2437</v>
      </c>
      <c r="E20" s="73">
        <v>2578</v>
      </c>
    </row>
    <row r="21" spans="1:5" ht="12.75">
      <c r="A21" s="35"/>
      <c r="B21" s="8" t="s">
        <v>299</v>
      </c>
      <c r="C21" s="5"/>
      <c r="E21" s="73"/>
    </row>
    <row r="22" spans="1:5" ht="12.75">
      <c r="A22" s="35" t="s">
        <v>300</v>
      </c>
      <c r="B22" s="8" t="s">
        <v>301</v>
      </c>
      <c r="C22" s="5" t="s">
        <v>302</v>
      </c>
      <c r="D22" s="62">
        <v>244</v>
      </c>
      <c r="E22" s="73">
        <v>258</v>
      </c>
    </row>
    <row r="23" spans="1:5" ht="12.75">
      <c r="A23" s="35"/>
      <c r="B23" s="8" t="s">
        <v>303</v>
      </c>
      <c r="C23" s="5"/>
      <c r="E23" s="73"/>
    </row>
    <row r="24" spans="1:5" ht="12.75">
      <c r="A24" s="35"/>
      <c r="B24" s="12" t="s">
        <v>304</v>
      </c>
      <c r="C24" s="5" t="s">
        <v>20</v>
      </c>
      <c r="D24" s="62">
        <v>445</v>
      </c>
      <c r="E24" s="73">
        <v>456</v>
      </c>
    </row>
    <row r="25" spans="1:5" ht="12.75">
      <c r="A25" s="35"/>
      <c r="B25" s="8" t="s">
        <v>305</v>
      </c>
      <c r="C25" s="5"/>
      <c r="E25" s="73"/>
    </row>
    <row r="26" spans="1:5" ht="12.75">
      <c r="A26" s="35" t="s">
        <v>306</v>
      </c>
      <c r="B26" s="8" t="s">
        <v>307</v>
      </c>
      <c r="C26" s="5" t="s">
        <v>308</v>
      </c>
      <c r="D26" s="62">
        <v>1893</v>
      </c>
      <c r="E26" s="73">
        <v>2003</v>
      </c>
    </row>
    <row r="27" spans="1:5" ht="12.75">
      <c r="A27" s="35" t="s">
        <v>309</v>
      </c>
      <c r="B27" s="8" t="s">
        <v>310</v>
      </c>
      <c r="C27" s="5" t="s">
        <v>20</v>
      </c>
      <c r="D27" s="62">
        <v>2661</v>
      </c>
      <c r="E27" s="73">
        <v>2815</v>
      </c>
    </row>
    <row r="28" spans="1:5" ht="12.75">
      <c r="A28" s="35"/>
      <c r="B28" s="8" t="s">
        <v>311</v>
      </c>
      <c r="C28" s="5"/>
      <c r="E28" s="73"/>
    </row>
    <row r="29" spans="1:5" ht="12.75">
      <c r="A29" s="35" t="s">
        <v>312</v>
      </c>
      <c r="B29" s="8" t="s">
        <v>313</v>
      </c>
      <c r="C29" s="5" t="s">
        <v>20</v>
      </c>
      <c r="D29" s="62">
        <v>6423</v>
      </c>
      <c r="E29" s="73">
        <v>6796</v>
      </c>
    </row>
    <row r="30" spans="1:5" ht="12.75">
      <c r="A30" s="35"/>
      <c r="B30" s="8"/>
      <c r="C30" s="5"/>
      <c r="E30" s="73"/>
    </row>
    <row r="31" spans="1:5" ht="12.75">
      <c r="A31" s="35" t="s">
        <v>314</v>
      </c>
      <c r="B31" s="8" t="s">
        <v>315</v>
      </c>
      <c r="C31" s="5" t="s">
        <v>308</v>
      </c>
      <c r="D31" s="62">
        <v>4386</v>
      </c>
      <c r="E31" s="73">
        <v>4641</v>
      </c>
    </row>
    <row r="32" spans="1:5" ht="12.75">
      <c r="A32" s="35"/>
      <c r="B32" s="8" t="s">
        <v>316</v>
      </c>
      <c r="C32" s="5"/>
      <c r="E32" s="73"/>
    </row>
    <row r="33" spans="1:5" ht="12.75">
      <c r="A33" s="35" t="s">
        <v>317</v>
      </c>
      <c r="B33" s="8" t="s">
        <v>318</v>
      </c>
      <c r="C33" s="5" t="s">
        <v>20</v>
      </c>
      <c r="D33" s="62">
        <v>7317</v>
      </c>
      <c r="E33" s="73">
        <v>7729</v>
      </c>
    </row>
    <row r="34" spans="1:5" ht="12.75">
      <c r="A34" s="35"/>
      <c r="B34" s="8" t="s">
        <v>319</v>
      </c>
      <c r="C34" s="5"/>
      <c r="E34" s="73"/>
    </row>
    <row r="35" spans="1:5" ht="12.75">
      <c r="A35" s="35"/>
      <c r="B35" s="8" t="s">
        <v>320</v>
      </c>
      <c r="C35" s="5"/>
      <c r="E35" s="73"/>
    </row>
    <row r="36" spans="1:5" ht="12.75">
      <c r="A36" s="35"/>
      <c r="B36" s="8" t="s">
        <v>321</v>
      </c>
      <c r="C36" s="5"/>
      <c r="E36" s="73"/>
    </row>
    <row r="37" spans="1:5" ht="12.75">
      <c r="A37" s="35"/>
      <c r="B37" s="8" t="s">
        <v>322</v>
      </c>
      <c r="C37" s="5"/>
      <c r="E37" s="73"/>
    </row>
    <row r="38" spans="1:5" ht="12.75">
      <c r="A38" s="35" t="s">
        <v>323</v>
      </c>
      <c r="B38" s="8" t="s">
        <v>324</v>
      </c>
      <c r="C38" s="5" t="s">
        <v>20</v>
      </c>
      <c r="D38" s="62">
        <v>1404</v>
      </c>
      <c r="E38" s="73">
        <v>1485</v>
      </c>
    </row>
    <row r="39" spans="1:5" ht="12.75">
      <c r="A39" s="35" t="s">
        <v>325</v>
      </c>
      <c r="B39" s="8" t="s">
        <v>326</v>
      </c>
      <c r="C39" s="5" t="s">
        <v>327</v>
      </c>
      <c r="D39" s="62">
        <v>1950</v>
      </c>
      <c r="E39" s="73">
        <v>2063</v>
      </c>
    </row>
    <row r="40" spans="1:5" ht="12.75">
      <c r="A40" s="35" t="s">
        <v>328</v>
      </c>
      <c r="B40" s="8" t="s">
        <v>329</v>
      </c>
      <c r="C40" s="5" t="s">
        <v>20</v>
      </c>
      <c r="D40" s="62">
        <v>8546</v>
      </c>
      <c r="E40" s="73">
        <v>9030</v>
      </c>
    </row>
    <row r="41" spans="1:5" ht="12.75">
      <c r="A41" s="42"/>
      <c r="B41" s="8"/>
      <c r="C41" s="5"/>
      <c r="E41" s="73"/>
    </row>
    <row r="42" spans="1:5" ht="12.75">
      <c r="A42" s="35" t="s">
        <v>330</v>
      </c>
      <c r="B42" s="8" t="s">
        <v>331</v>
      </c>
      <c r="C42" s="5" t="s">
        <v>20</v>
      </c>
      <c r="D42" s="62">
        <v>17992</v>
      </c>
      <c r="E42" s="73">
        <v>19010</v>
      </c>
    </row>
    <row r="43" spans="1:5" ht="12.75">
      <c r="A43" s="35"/>
      <c r="B43" s="8"/>
      <c r="C43" s="5"/>
      <c r="E43" s="73"/>
    </row>
    <row r="44" spans="1:5" ht="12.75">
      <c r="A44" s="35" t="s">
        <v>332</v>
      </c>
      <c r="B44" s="8" t="s">
        <v>333</v>
      </c>
      <c r="C44" s="5"/>
      <c r="D44" s="62">
        <v>6049</v>
      </c>
      <c r="E44" s="73">
        <v>6395</v>
      </c>
    </row>
    <row r="45" spans="1:5" ht="12.75">
      <c r="A45" s="35"/>
      <c r="B45" s="8" t="s">
        <v>334</v>
      </c>
      <c r="C45" s="5" t="s">
        <v>20</v>
      </c>
      <c r="E45" s="73"/>
    </row>
    <row r="46" spans="1:5" ht="12.75">
      <c r="A46" s="35" t="s">
        <v>335</v>
      </c>
      <c r="B46" s="8" t="s">
        <v>336</v>
      </c>
      <c r="C46" s="5" t="s">
        <v>337</v>
      </c>
      <c r="D46" s="62">
        <v>21852</v>
      </c>
      <c r="E46" s="73">
        <v>23181</v>
      </c>
    </row>
    <row r="47" spans="1:5" ht="12.75">
      <c r="A47" s="35"/>
      <c r="B47" s="8" t="s">
        <v>338</v>
      </c>
      <c r="C47" s="5"/>
      <c r="E47" s="73"/>
    </row>
    <row r="48" spans="1:5" ht="12.75">
      <c r="A48" s="41"/>
      <c r="B48" s="44"/>
      <c r="C48" s="7"/>
      <c r="D48" s="74"/>
      <c r="E48" s="75"/>
    </row>
    <row r="49" spans="1:5" ht="12.75">
      <c r="A49" s="35" t="s">
        <v>339</v>
      </c>
      <c r="B49" s="8" t="s">
        <v>340</v>
      </c>
      <c r="C49" s="5" t="s">
        <v>281</v>
      </c>
      <c r="D49" s="62">
        <v>3509</v>
      </c>
      <c r="E49" s="73">
        <v>3712</v>
      </c>
    </row>
    <row r="50" spans="1:5" ht="12.75">
      <c r="A50" s="35"/>
      <c r="B50" s="8" t="s">
        <v>341</v>
      </c>
      <c r="C50" s="5"/>
      <c r="E50" s="73"/>
    </row>
    <row r="51" spans="1:5" ht="12.75">
      <c r="A51" s="35"/>
      <c r="B51" s="8" t="s">
        <v>342</v>
      </c>
      <c r="C51" s="5"/>
      <c r="E51" s="73"/>
    </row>
    <row r="52" spans="1:5" ht="12.75">
      <c r="A52" s="35" t="s">
        <v>343</v>
      </c>
      <c r="B52" s="8" t="s">
        <v>344</v>
      </c>
      <c r="C52" s="5" t="s">
        <v>284</v>
      </c>
      <c r="D52" s="62">
        <v>6482</v>
      </c>
      <c r="E52" s="73">
        <v>6852</v>
      </c>
    </row>
    <row r="53" spans="1:5" ht="12.75">
      <c r="A53" s="35"/>
      <c r="B53" s="8" t="s">
        <v>345</v>
      </c>
      <c r="C53" s="5" t="s">
        <v>286</v>
      </c>
      <c r="E53" s="73"/>
    </row>
    <row r="54" spans="1:5" ht="12.75">
      <c r="A54" s="35" t="s">
        <v>346</v>
      </c>
      <c r="B54" s="8" t="s">
        <v>347</v>
      </c>
      <c r="C54" s="5" t="s">
        <v>20</v>
      </c>
      <c r="D54" s="62">
        <v>1779</v>
      </c>
      <c r="E54" s="73">
        <v>1879</v>
      </c>
    </row>
    <row r="55" spans="1:5" ht="12.75">
      <c r="A55" s="35" t="s">
        <v>348</v>
      </c>
      <c r="B55" s="8" t="s">
        <v>349</v>
      </c>
      <c r="C55" s="5" t="s">
        <v>298</v>
      </c>
      <c r="D55" s="62">
        <v>3373</v>
      </c>
      <c r="E55" s="73">
        <v>3564</v>
      </c>
    </row>
    <row r="56" spans="1:5" ht="12.75">
      <c r="A56" s="35"/>
      <c r="B56" s="8" t="s">
        <v>350</v>
      </c>
      <c r="C56" s="5"/>
      <c r="E56" s="73"/>
    </row>
    <row r="57" spans="1:5" ht="12.75">
      <c r="A57" s="35" t="s">
        <v>351</v>
      </c>
      <c r="B57" s="8" t="s">
        <v>352</v>
      </c>
      <c r="C57" s="5" t="s">
        <v>292</v>
      </c>
      <c r="D57" s="62">
        <v>8642</v>
      </c>
      <c r="E57" s="73">
        <v>9136</v>
      </c>
    </row>
    <row r="58" spans="1:5" ht="12.75">
      <c r="A58" s="35"/>
      <c r="B58" s="8" t="s">
        <v>353</v>
      </c>
      <c r="C58" s="5"/>
      <c r="E58" s="73"/>
    </row>
    <row r="59" spans="1:5" ht="12.75">
      <c r="A59" s="35" t="s">
        <v>354</v>
      </c>
      <c r="B59" s="8" t="s">
        <v>355</v>
      </c>
      <c r="C59" s="5" t="s">
        <v>170</v>
      </c>
      <c r="D59" s="62">
        <v>4192</v>
      </c>
      <c r="E59" s="73">
        <v>4434</v>
      </c>
    </row>
    <row r="60" spans="1:5" ht="12.75">
      <c r="A60" s="35" t="s">
        <v>356</v>
      </c>
      <c r="B60" s="8" t="s">
        <v>357</v>
      </c>
      <c r="C60" s="5" t="s">
        <v>281</v>
      </c>
      <c r="D60" s="62">
        <v>975</v>
      </c>
      <c r="E60" s="73">
        <v>1031</v>
      </c>
    </row>
    <row r="61" spans="1:5" ht="12.75">
      <c r="A61" s="35"/>
      <c r="B61" s="8" t="s">
        <v>358</v>
      </c>
      <c r="C61" s="5" t="s">
        <v>20</v>
      </c>
      <c r="D61" s="62">
        <v>2091</v>
      </c>
      <c r="E61" s="73">
        <v>2209</v>
      </c>
    </row>
    <row r="62" spans="1:5" ht="12.75">
      <c r="A62" s="35"/>
      <c r="B62" s="8"/>
      <c r="C62" s="5"/>
      <c r="E62" s="73"/>
    </row>
    <row r="63" spans="1:5" ht="12.75">
      <c r="A63" s="35" t="s">
        <v>359</v>
      </c>
      <c r="B63" s="8" t="s">
        <v>360</v>
      </c>
      <c r="C63" s="5" t="s">
        <v>20</v>
      </c>
      <c r="D63" s="62">
        <v>936</v>
      </c>
      <c r="E63" s="73">
        <v>990</v>
      </c>
    </row>
    <row r="64" spans="1:5" ht="12.75">
      <c r="A64" s="35" t="s">
        <v>361</v>
      </c>
      <c r="B64" s="8" t="s">
        <v>362</v>
      </c>
      <c r="C64" s="5" t="s">
        <v>327</v>
      </c>
      <c r="D64" s="62">
        <v>1170</v>
      </c>
      <c r="E64" s="73">
        <v>1237</v>
      </c>
    </row>
    <row r="65" spans="1:5" ht="12.75">
      <c r="A65" s="35" t="s">
        <v>363</v>
      </c>
      <c r="B65" s="8" t="s">
        <v>364</v>
      </c>
      <c r="C65" s="5" t="s">
        <v>298</v>
      </c>
      <c r="D65" s="62">
        <v>975</v>
      </c>
      <c r="E65" s="73">
        <v>1031</v>
      </c>
    </row>
    <row r="66" spans="1:5" ht="12.75">
      <c r="A66" s="35" t="s">
        <v>365</v>
      </c>
      <c r="B66" s="8" t="s">
        <v>366</v>
      </c>
      <c r="C66" s="5" t="s">
        <v>292</v>
      </c>
      <c r="D66" s="62">
        <v>2730</v>
      </c>
      <c r="E66" s="73">
        <v>2888</v>
      </c>
    </row>
    <row r="67" spans="1:5" ht="12.75">
      <c r="A67" s="35" t="s">
        <v>367</v>
      </c>
      <c r="B67" s="8" t="s">
        <v>368</v>
      </c>
      <c r="C67" s="5" t="s">
        <v>369</v>
      </c>
      <c r="D67" s="62">
        <v>975</v>
      </c>
      <c r="E67" s="73">
        <v>1031</v>
      </c>
    </row>
    <row r="68" spans="1:5" ht="12.75">
      <c r="A68" s="35" t="s">
        <v>370</v>
      </c>
      <c r="B68" s="8" t="s">
        <v>371</v>
      </c>
      <c r="C68" s="5" t="s">
        <v>369</v>
      </c>
      <c r="D68" s="62">
        <v>1404</v>
      </c>
      <c r="E68" s="73">
        <v>1485</v>
      </c>
    </row>
    <row r="69" spans="1:5" ht="12.75">
      <c r="A69" s="35" t="s">
        <v>372</v>
      </c>
      <c r="B69" s="8" t="s">
        <v>373</v>
      </c>
      <c r="C69" s="5" t="s">
        <v>374</v>
      </c>
      <c r="D69" s="62">
        <v>2258</v>
      </c>
      <c r="E69" s="73">
        <v>2385</v>
      </c>
    </row>
    <row r="70" spans="1:5" ht="12.75">
      <c r="A70" s="35"/>
      <c r="B70" s="8"/>
      <c r="C70" s="5"/>
      <c r="E70" s="73"/>
    </row>
    <row r="71" spans="1:5" ht="12.75">
      <c r="A71" s="35" t="s">
        <v>375</v>
      </c>
      <c r="B71" s="8" t="s">
        <v>376</v>
      </c>
      <c r="C71" s="5" t="s">
        <v>250</v>
      </c>
      <c r="D71" s="62">
        <v>1592</v>
      </c>
      <c r="E71" s="73">
        <v>1682</v>
      </c>
    </row>
    <row r="72" spans="1:5" ht="12.75">
      <c r="A72" s="35"/>
      <c r="B72" s="8" t="s">
        <v>378</v>
      </c>
      <c r="C72" s="5"/>
      <c r="E72" s="73"/>
    </row>
    <row r="73" spans="1:5" ht="12.75">
      <c r="A73" s="35"/>
      <c r="B73" s="8" t="s">
        <v>379</v>
      </c>
      <c r="C73" s="5"/>
      <c r="E73" s="73"/>
    </row>
    <row r="74" spans="1:5" ht="12.75">
      <c r="A74" s="35" t="s">
        <v>380</v>
      </c>
      <c r="B74" s="8" t="s">
        <v>381</v>
      </c>
      <c r="C74" s="5" t="s">
        <v>369</v>
      </c>
      <c r="D74" s="62">
        <v>2389</v>
      </c>
      <c r="E74" s="73">
        <v>2523</v>
      </c>
    </row>
    <row r="75" spans="1:5" ht="12.75">
      <c r="A75" s="35"/>
      <c r="B75" s="8" t="s">
        <v>382</v>
      </c>
      <c r="C75" s="5"/>
      <c r="E75" s="73"/>
    </row>
    <row r="76" spans="1:5" ht="13.5" thickBot="1">
      <c r="A76" s="39"/>
      <c r="B76" s="29"/>
      <c r="C76" s="28"/>
      <c r="D76" s="81"/>
      <c r="E76" s="76"/>
    </row>
    <row r="77" ht="13.5" thickTop="1"/>
  </sheetData>
  <sheetProtection password="CC29" sheet="1"/>
  <autoFilter ref="A7:E75"/>
  <mergeCells count="3">
    <mergeCell ref="D4:E4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4.625" style="0" customWidth="1"/>
    <col min="2" max="6" width="11.125" style="0" customWidth="1"/>
    <col min="7" max="7" width="14.375" style="0" customWidth="1"/>
  </cols>
  <sheetData>
    <row r="1" spans="1:7" ht="12.75">
      <c r="A1" s="45"/>
      <c r="B1" s="45" t="s">
        <v>385</v>
      </c>
      <c r="C1" s="45" t="s">
        <v>386</v>
      </c>
      <c r="D1" s="45" t="s">
        <v>387</v>
      </c>
      <c r="E1" s="45" t="s">
        <v>388</v>
      </c>
      <c r="F1" s="45" t="s">
        <v>389</v>
      </c>
      <c r="G1" s="46" t="s">
        <v>390</v>
      </c>
    </row>
    <row r="2" spans="1:7" ht="12.75">
      <c r="A2" s="45"/>
      <c r="B2" s="45">
        <v>1.1</v>
      </c>
      <c r="C2" s="45"/>
      <c r="D2" s="45"/>
      <c r="E2" s="45"/>
      <c r="F2" s="45">
        <v>2.5</v>
      </c>
      <c r="G2" s="46"/>
    </row>
    <row r="3" spans="1:7" ht="12.75">
      <c r="A3" s="51" t="s">
        <v>391</v>
      </c>
      <c r="B3" s="51">
        <f>9500*B2</f>
        <v>10450</v>
      </c>
      <c r="C3" s="52">
        <v>0.3</v>
      </c>
      <c r="D3" s="52">
        <v>0.7</v>
      </c>
      <c r="E3" s="52">
        <v>0.8</v>
      </c>
      <c r="F3" s="51">
        <f>(B3*1.3)*$F$2</f>
        <v>33962.5</v>
      </c>
      <c r="G3" s="53">
        <f>F3/165.17</f>
        <v>205.62148089846826</v>
      </c>
    </row>
    <row r="4" spans="1:9" ht="12.75">
      <c r="A4" s="47" t="s">
        <v>392</v>
      </c>
      <c r="B4" s="51">
        <f>9900*B2</f>
        <v>10890</v>
      </c>
      <c r="C4" s="52">
        <v>0.3</v>
      </c>
      <c r="D4" s="52">
        <f>D3</f>
        <v>0.7</v>
      </c>
      <c r="E4" s="52">
        <v>0.8</v>
      </c>
      <c r="F4" s="51">
        <f aca="true" t="shared" si="0" ref="F4:F12">(B4*1.3)*$F$2</f>
        <v>35392.5</v>
      </c>
      <c r="G4" s="53">
        <f>F4/$I$5</f>
        <v>215.4794520547945</v>
      </c>
      <c r="I4">
        <v>1971</v>
      </c>
    </row>
    <row r="5" spans="1:9" ht="12.75">
      <c r="A5" s="47" t="s">
        <v>393</v>
      </c>
      <c r="B5" s="51">
        <f>11200*B2</f>
        <v>12320.000000000002</v>
      </c>
      <c r="C5" s="52">
        <v>0.3</v>
      </c>
      <c r="D5" s="52">
        <f aca="true" t="shared" si="1" ref="D5:D14">D4</f>
        <v>0.7</v>
      </c>
      <c r="E5" s="52">
        <v>0.8</v>
      </c>
      <c r="F5" s="51">
        <f t="shared" si="0"/>
        <v>40040.00000000001</v>
      </c>
      <c r="G5" s="53">
        <f aca="true" t="shared" si="2" ref="G5:G14">F5/$I$5</f>
        <v>243.77473363774737</v>
      </c>
      <c r="I5">
        <f>I4/12</f>
        <v>164.25</v>
      </c>
    </row>
    <row r="6" spans="1:7" ht="12.75">
      <c r="A6" s="47" t="s">
        <v>400</v>
      </c>
      <c r="B6" s="51">
        <f>14300*B2</f>
        <v>15730.000000000002</v>
      </c>
      <c r="C6" s="52">
        <v>0.3</v>
      </c>
      <c r="D6" s="52">
        <f t="shared" si="1"/>
        <v>0.7</v>
      </c>
      <c r="E6" s="52">
        <v>0.8</v>
      </c>
      <c r="F6" s="51">
        <f t="shared" si="0"/>
        <v>51122.50000000001</v>
      </c>
      <c r="G6" s="53">
        <f t="shared" si="2"/>
        <v>311.248097412481</v>
      </c>
    </row>
    <row r="7" spans="1:7" ht="12.75">
      <c r="A7" s="47" t="s">
        <v>403</v>
      </c>
      <c r="B7" s="51">
        <f>18300*B2</f>
        <v>20130</v>
      </c>
      <c r="C7" s="52"/>
      <c r="D7" s="52">
        <f t="shared" si="1"/>
        <v>0.7</v>
      </c>
      <c r="E7" s="52">
        <f>E6</f>
        <v>0.8</v>
      </c>
      <c r="F7" s="51">
        <f t="shared" si="0"/>
        <v>65422.5</v>
      </c>
      <c r="G7" s="53">
        <f t="shared" si="2"/>
        <v>398.310502283105</v>
      </c>
    </row>
    <row r="8" spans="1:7" ht="38.25">
      <c r="A8" s="48" t="s">
        <v>398</v>
      </c>
      <c r="B8" s="51">
        <f>15900*B2</f>
        <v>17490</v>
      </c>
      <c r="C8" s="52">
        <f>C6</f>
        <v>0.3</v>
      </c>
      <c r="D8" s="52">
        <f t="shared" si="1"/>
        <v>0.7</v>
      </c>
      <c r="E8" s="52">
        <f>E6</f>
        <v>0.8</v>
      </c>
      <c r="F8" s="51">
        <f t="shared" si="0"/>
        <v>56842.5</v>
      </c>
      <c r="G8" s="53">
        <f t="shared" si="2"/>
        <v>346.0730593607306</v>
      </c>
    </row>
    <row r="9" spans="1:7" ht="38.25">
      <c r="A9" s="48" t="s">
        <v>399</v>
      </c>
      <c r="B9" s="51">
        <f>14200*B2</f>
        <v>15620.000000000002</v>
      </c>
      <c r="C9" s="52"/>
      <c r="D9" s="52">
        <f t="shared" si="1"/>
        <v>0.7</v>
      </c>
      <c r="E9" s="52">
        <f>E8</f>
        <v>0.8</v>
      </c>
      <c r="F9" s="51">
        <f t="shared" si="0"/>
        <v>50765.00000000001</v>
      </c>
      <c r="G9" s="53">
        <f t="shared" si="2"/>
        <v>309.0715372907154</v>
      </c>
    </row>
    <row r="10" spans="1:7" ht="25.5">
      <c r="A10" s="48" t="s">
        <v>401</v>
      </c>
      <c r="B10" s="51">
        <f>18900*B2</f>
        <v>20790</v>
      </c>
      <c r="C10" s="52">
        <v>0.3</v>
      </c>
      <c r="D10" s="52">
        <f t="shared" si="1"/>
        <v>0.7</v>
      </c>
      <c r="E10" s="52">
        <v>0.8</v>
      </c>
      <c r="F10" s="51">
        <f>(B10*1.3)*$F$2</f>
        <v>67567.5</v>
      </c>
      <c r="G10" s="53">
        <f t="shared" si="2"/>
        <v>411.36986301369865</v>
      </c>
    </row>
    <row r="11" spans="1:7" ht="25.5">
      <c r="A11" s="48" t="s">
        <v>402</v>
      </c>
      <c r="B11" s="51">
        <f>10500*B2</f>
        <v>11550.000000000002</v>
      </c>
      <c r="C11" s="52"/>
      <c r="D11" s="52">
        <f t="shared" si="1"/>
        <v>0.7</v>
      </c>
      <c r="E11" s="52">
        <f>E10</f>
        <v>0.8</v>
      </c>
      <c r="F11" s="51">
        <f>(B11*1.3)*$F$2</f>
        <v>37537.50000000001</v>
      </c>
      <c r="G11" s="53">
        <f t="shared" si="2"/>
        <v>228.53881278538816</v>
      </c>
    </row>
    <row r="12" spans="1:7" ht="12.75">
      <c r="A12" s="48" t="s">
        <v>251</v>
      </c>
      <c r="B12" s="51">
        <f>14100*B2</f>
        <v>15510.000000000002</v>
      </c>
      <c r="C12" s="52"/>
      <c r="D12" s="52">
        <f t="shared" si="1"/>
        <v>0.7</v>
      </c>
      <c r="E12" s="52">
        <f>E11</f>
        <v>0.8</v>
      </c>
      <c r="F12" s="51">
        <f t="shared" si="0"/>
        <v>50407.50000000001</v>
      </c>
      <c r="G12" s="53">
        <f t="shared" si="2"/>
        <v>306.8949771689498</v>
      </c>
    </row>
    <row r="13" spans="1:7" ht="51">
      <c r="A13" s="48" t="s">
        <v>404</v>
      </c>
      <c r="B13" s="51">
        <f>11100*B2</f>
        <v>12210.000000000002</v>
      </c>
      <c r="C13" s="45"/>
      <c r="D13" s="52">
        <f t="shared" si="1"/>
        <v>0.7</v>
      </c>
      <c r="E13" s="52">
        <f>E12</f>
        <v>0.8</v>
      </c>
      <c r="F13" s="51">
        <f>(B13*1.3)*$F$2</f>
        <v>39682.50000000001</v>
      </c>
      <c r="G13" s="53">
        <f t="shared" si="2"/>
        <v>241.59817351598178</v>
      </c>
    </row>
    <row r="14" spans="1:9" ht="12.75">
      <c r="A14" s="48" t="s">
        <v>377</v>
      </c>
      <c r="B14" s="51">
        <f>19500*B2</f>
        <v>21450</v>
      </c>
      <c r="C14" s="45"/>
      <c r="D14" s="52">
        <f t="shared" si="1"/>
        <v>0.7</v>
      </c>
      <c r="E14" s="52">
        <f>E13</f>
        <v>0.8</v>
      </c>
      <c r="F14" s="51">
        <f>(B14*1.3)*$F$2</f>
        <v>69712.5</v>
      </c>
      <c r="G14" s="53">
        <f t="shared" si="2"/>
        <v>424.42922374429224</v>
      </c>
      <c r="I14">
        <f>G14*I4</f>
        <v>836550</v>
      </c>
    </row>
    <row r="15" spans="2:5" ht="51">
      <c r="B15" t="s">
        <v>394</v>
      </c>
      <c r="C15" s="49" t="s">
        <v>395</v>
      </c>
      <c r="D15" s="49" t="s">
        <v>396</v>
      </c>
      <c r="E15" s="50" t="s">
        <v>397</v>
      </c>
    </row>
    <row r="16" spans="1:5" ht="12.75">
      <c r="A16">
        <f>B16+C16+D16+E16</f>
        <v>2.939</v>
      </c>
      <c r="B16">
        <v>1</v>
      </c>
      <c r="C16">
        <v>0.1</v>
      </c>
      <c r="D16">
        <v>0.302</v>
      </c>
      <c r="E16">
        <f>ROUND(('[1]коэффициент накладных'!$AC$27)/100+1,3)</f>
        <v>1.537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Тагильцева Ольга Александровна</cp:lastModifiedBy>
  <cp:lastPrinted>2015-04-29T03:44:37Z</cp:lastPrinted>
  <dcterms:created xsi:type="dcterms:W3CDTF">2015-02-09T12:38:43Z</dcterms:created>
  <dcterms:modified xsi:type="dcterms:W3CDTF">2018-06-01T06:24:35Z</dcterms:modified>
  <cp:category/>
  <cp:version/>
  <cp:contentType/>
  <cp:contentStatus/>
</cp:coreProperties>
</file>