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расчет фот" sheetId="2" state="hidden" r:id="rId2"/>
  </sheets>
  <definedNames>
    <definedName name="_xlnm._FilterDatabase" localSheetId="0" hidden="1">'Лист1'!$A$6:$E$18</definedName>
  </definedNames>
  <calcPr fullCalcOnLoad="1"/>
</workbook>
</file>

<file path=xl/sharedStrings.xml><?xml version="1.0" encoding="utf-8"?>
<sst xmlns="http://schemas.openxmlformats.org/spreadsheetml/2006/main" count="62" uniqueCount="61">
  <si>
    <t>РАЗДЕЛ 13. УЧЕТ РАСХОДА ГАЗА</t>
  </si>
  <si>
    <t>Наименование работ и</t>
  </si>
  <si>
    <t>Единица</t>
  </si>
  <si>
    <t xml:space="preserve">Договорная цена,руб. </t>
  </si>
  <si>
    <t>газового оборудования</t>
  </si>
  <si>
    <t>измерения</t>
  </si>
  <si>
    <t>для пред-</t>
  </si>
  <si>
    <t>для</t>
  </si>
  <si>
    <t>приятий</t>
  </si>
  <si>
    <t>населения</t>
  </si>
  <si>
    <t>(без НДС)</t>
  </si>
  <si>
    <t>(c НДС)</t>
  </si>
  <si>
    <t>13.1.</t>
  </si>
  <si>
    <t>Переключение прибора по учету газа с летнего</t>
  </si>
  <si>
    <t xml:space="preserve"> перепада на зимний и наоборот</t>
  </si>
  <si>
    <t>прибор</t>
  </si>
  <si>
    <t>инженер</t>
  </si>
  <si>
    <t>13.2.</t>
  </si>
  <si>
    <t>Включение приборов учета газа после периодичес-</t>
  </si>
  <si>
    <t>кой проверки</t>
  </si>
  <si>
    <t>"</t>
  </si>
  <si>
    <t>13.3.</t>
  </si>
  <si>
    <t xml:space="preserve">Контроль представителя газового хозяйства за </t>
  </si>
  <si>
    <t xml:space="preserve"> заменой диафрагмы при диаметре до 200 мм </t>
  </si>
  <si>
    <t>диафрагма</t>
  </si>
  <si>
    <t>13.4.</t>
  </si>
  <si>
    <t>То же, при диаметре свыше 200 мм</t>
  </si>
  <si>
    <t>Расчет часового фонда оплаты труда для расчета цен на услуги ГРО</t>
  </si>
  <si>
    <t>оклад</t>
  </si>
  <si>
    <t>оклад с индексацией</t>
  </si>
  <si>
    <t>ежемесячная премия 30%</t>
  </si>
  <si>
    <t>районный коэффициент 70%</t>
  </si>
  <si>
    <t>северная надбавка 80%</t>
  </si>
  <si>
    <t>Итого ФОТ</t>
  </si>
  <si>
    <t>Часовой ФОТ</t>
  </si>
  <si>
    <t>техник</t>
  </si>
  <si>
    <t>слесарь 6 р.</t>
  </si>
  <si>
    <t>слесарь 5 р.</t>
  </si>
  <si>
    <t>слесарь 4 р.</t>
  </si>
  <si>
    <t>слесарь 3 р.</t>
  </si>
  <si>
    <t>мастер</t>
  </si>
  <si>
    <t>токарь 6 р.</t>
  </si>
  <si>
    <t>токарь 5 р.</t>
  </si>
  <si>
    <t>токарь 4 р.</t>
  </si>
  <si>
    <t>электромонтер 4 р.</t>
  </si>
  <si>
    <t>электромонтер 5 р.</t>
  </si>
  <si>
    <t>электромонтер 6 р.</t>
  </si>
  <si>
    <t>электрогазосварщик</t>
  </si>
  <si>
    <t>жестянщик</t>
  </si>
  <si>
    <t>сварщик</t>
  </si>
  <si>
    <t>Токарь-расточник</t>
  </si>
  <si>
    <t>Расчет коэффициента накладных расходов для расчета цен на услуги ГРО</t>
  </si>
  <si>
    <t xml:space="preserve">Наименование </t>
  </si>
  <si>
    <t>Коэффициент</t>
  </si>
  <si>
    <t>ФОТ</t>
  </si>
  <si>
    <t>Резерв отпусков</t>
  </si>
  <si>
    <t>Страховые взносы</t>
  </si>
  <si>
    <t>Накладные</t>
  </si>
  <si>
    <t>ИТОГО</t>
  </si>
  <si>
    <t>количество часов в год</t>
  </si>
  <si>
    <t>количество часов в месяц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</si>
</sst>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  <numFmt numFmtId="182" formatCode="0.00000"/>
    <numFmt numFmtId="183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Continuous"/>
    </xf>
    <xf numFmtId="49" fontId="0" fillId="0" borderId="15" xfId="0" applyNumberFormat="1" applyFont="1" applyBorder="1" applyAlignment="1">
      <alignment horizontal="centerContinuous"/>
    </xf>
    <xf numFmtId="49" fontId="0" fillId="0" borderId="16" xfId="0" applyNumberFormat="1" applyFont="1" applyBorder="1" applyAlignment="1">
      <alignment horizontal="centerContinuous"/>
    </xf>
    <xf numFmtId="49" fontId="0" fillId="0" borderId="17" xfId="0" applyNumberFormat="1" applyFont="1" applyBorder="1" applyAlignment="1">
      <alignment horizontal="centerContinuous"/>
    </xf>
    <xf numFmtId="49" fontId="0" fillId="0" borderId="18" xfId="0" applyNumberFormat="1" applyFont="1" applyBorder="1" applyAlignment="1">
      <alignment horizontal="centerContinuous"/>
    </xf>
    <xf numFmtId="49" fontId="0" fillId="0" borderId="17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2" fontId="0" fillId="33" borderId="25" xfId="0" applyNumberFormat="1" applyFill="1" applyBorder="1" applyAlignment="1">
      <alignment/>
    </xf>
    <xf numFmtId="179" fontId="1" fillId="33" borderId="26" xfId="59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2" fontId="0" fillId="33" borderId="28" xfId="0" applyNumberFormat="1" applyFill="1" applyBorder="1" applyAlignment="1">
      <alignment/>
    </xf>
    <xf numFmtId="179" fontId="1" fillId="33" borderId="29" xfId="59" applyFont="1" applyFill="1" applyBorder="1" applyAlignment="1">
      <alignment/>
    </xf>
    <xf numFmtId="0" fontId="0" fillId="0" borderId="0" xfId="0" applyFill="1" applyAlignment="1">
      <alignment/>
    </xf>
    <xf numFmtId="0" fontId="0" fillId="33" borderId="30" xfId="0" applyFill="1" applyBorder="1" applyAlignment="1">
      <alignment/>
    </xf>
    <xf numFmtId="0" fontId="4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wrapText="1"/>
    </xf>
    <xf numFmtId="2" fontId="0" fillId="0" borderId="20" xfId="0" applyNumberFormat="1" applyFill="1" applyBorder="1" applyAlignment="1">
      <alignment vertical="center" wrapText="1"/>
    </xf>
    <xf numFmtId="2" fontId="0" fillId="0" borderId="31" xfId="0" applyNumberFormat="1" applyFont="1" applyFill="1" applyBorder="1" applyAlignment="1">
      <alignment horizontal="centerContinuous"/>
    </xf>
    <xf numFmtId="2" fontId="0" fillId="0" borderId="3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20" xfId="0" applyNumberFormat="1" applyFill="1" applyBorder="1" applyAlignment="1">
      <alignment vertical="center" wrapText="1"/>
    </xf>
    <xf numFmtId="4" fontId="0" fillId="0" borderId="33" xfId="0" applyNumberFormat="1" applyFont="1" applyFill="1" applyBorder="1" applyAlignment="1">
      <alignment horizontal="centerContinuous"/>
    </xf>
    <xf numFmtId="4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37" xfId="0" applyNumberForma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2" sqref="D1:D16384"/>
    </sheetView>
  </sheetViews>
  <sheetFormatPr defaultColWidth="9.00390625" defaultRowHeight="12.75"/>
  <cols>
    <col min="1" max="1" width="6.625" style="0" customWidth="1"/>
    <col min="2" max="2" width="60.25390625" style="0" customWidth="1"/>
    <col min="3" max="3" width="10.625" style="0" customWidth="1"/>
    <col min="4" max="4" width="12.25390625" style="51" customWidth="1"/>
    <col min="5" max="5" width="11.125" style="0" customWidth="1"/>
  </cols>
  <sheetData>
    <row r="1" spans="1:5" ht="12.75">
      <c r="A1" s="44" t="s">
        <v>0</v>
      </c>
      <c r="B1" s="44"/>
      <c r="C1" s="44"/>
      <c r="D1" s="44"/>
      <c r="E1" s="44"/>
    </row>
    <row r="2" spans="1:5" ht="13.5" customHeight="1" thickBot="1">
      <c r="A2" s="1"/>
      <c r="B2" s="1"/>
      <c r="C2" s="1"/>
      <c r="D2" s="46"/>
      <c r="E2" s="37"/>
    </row>
    <row r="3" spans="1:5" ht="13.5" customHeight="1" thickTop="1">
      <c r="A3" s="11"/>
      <c r="B3" s="12" t="s">
        <v>1</v>
      </c>
      <c r="C3" s="8" t="s">
        <v>2</v>
      </c>
      <c r="D3" s="47" t="s">
        <v>3</v>
      </c>
      <c r="E3" s="38"/>
    </row>
    <row r="4" spans="1:5" ht="12.75">
      <c r="A4" s="13"/>
      <c r="B4" s="10" t="s">
        <v>4</v>
      </c>
      <c r="C4" s="5" t="s">
        <v>5</v>
      </c>
      <c r="D4" s="48" t="s">
        <v>6</v>
      </c>
      <c r="E4" s="39" t="s">
        <v>7</v>
      </c>
    </row>
    <row r="5" spans="1:5" ht="12.75">
      <c r="A5" s="13"/>
      <c r="B5" s="4"/>
      <c r="C5" s="5"/>
      <c r="D5" s="49" t="s">
        <v>8</v>
      </c>
      <c r="E5" s="40" t="s">
        <v>9</v>
      </c>
    </row>
    <row r="6" spans="1:5" ht="12.75">
      <c r="A6" s="14"/>
      <c r="B6" s="6"/>
      <c r="C6" s="7"/>
      <c r="D6" s="50" t="s">
        <v>10</v>
      </c>
      <c r="E6" s="41" t="s">
        <v>11</v>
      </c>
    </row>
    <row r="7" spans="1:5" ht="12.75">
      <c r="A7" s="15"/>
      <c r="B7" s="2"/>
      <c r="C7" s="3"/>
      <c r="E7" s="42"/>
    </row>
    <row r="8" spans="1:5" ht="12.75">
      <c r="A8" s="16" t="s">
        <v>12</v>
      </c>
      <c r="B8" s="2" t="s">
        <v>13</v>
      </c>
      <c r="C8" s="3"/>
      <c r="E8" s="42"/>
    </row>
    <row r="9" spans="1:5" ht="12.75">
      <c r="A9" s="16"/>
      <c r="B9" s="2" t="s">
        <v>14</v>
      </c>
      <c r="C9" s="3" t="s">
        <v>15</v>
      </c>
      <c r="D9" s="51">
        <v>638</v>
      </c>
      <c r="E9" s="42"/>
    </row>
    <row r="10" spans="1:5" ht="12.75">
      <c r="A10" s="16"/>
      <c r="B10" s="2"/>
      <c r="C10" s="3"/>
      <c r="E10" s="42"/>
    </row>
    <row r="11" spans="1:5" ht="12.75">
      <c r="A11" s="16" t="s">
        <v>17</v>
      </c>
      <c r="B11" s="2" t="s">
        <v>18</v>
      </c>
      <c r="C11" s="3"/>
      <c r="E11" s="42"/>
    </row>
    <row r="12" spans="1:5" ht="12.75">
      <c r="A12" s="16"/>
      <c r="B12" s="2" t="s">
        <v>19</v>
      </c>
      <c r="C12" s="3" t="s">
        <v>20</v>
      </c>
      <c r="D12" s="51">
        <v>957</v>
      </c>
      <c r="E12" s="42"/>
    </row>
    <row r="13" spans="1:5" ht="12.75">
      <c r="A13" s="16"/>
      <c r="B13" s="2"/>
      <c r="C13" s="3"/>
      <c r="E13" s="42"/>
    </row>
    <row r="14" spans="1:5" ht="12.75">
      <c r="A14" s="16" t="s">
        <v>21</v>
      </c>
      <c r="B14" s="2" t="s">
        <v>22</v>
      </c>
      <c r="C14" s="3"/>
      <c r="E14" s="42"/>
    </row>
    <row r="15" spans="1:5" ht="12.75">
      <c r="A15" s="16"/>
      <c r="B15" s="2" t="s">
        <v>23</v>
      </c>
      <c r="C15" s="3" t="s">
        <v>24</v>
      </c>
      <c r="D15" s="51">
        <v>3828</v>
      </c>
      <c r="E15" s="42"/>
    </row>
    <row r="16" spans="1:5" ht="12.75">
      <c r="A16" s="16"/>
      <c r="B16" s="2"/>
      <c r="C16" s="3"/>
      <c r="E16" s="42"/>
    </row>
    <row r="17" spans="1:5" ht="12.75">
      <c r="A17" s="16" t="s">
        <v>25</v>
      </c>
      <c r="B17" s="2" t="s">
        <v>26</v>
      </c>
      <c r="C17" s="3" t="s">
        <v>20</v>
      </c>
      <c r="D17" s="51">
        <v>6379</v>
      </c>
      <c r="E17" s="42"/>
    </row>
    <row r="18" spans="1:5" ht="13.5" thickBot="1">
      <c r="A18" s="17"/>
      <c r="B18" s="18"/>
      <c r="C18" s="9"/>
      <c r="D18" s="52"/>
      <c r="E18" s="43"/>
    </row>
    <row r="19" ht="13.5" thickTop="1"/>
  </sheetData>
  <sheetProtection password="CC29" sheet="1"/>
  <autoFilter ref="A6:E18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IV16384"/>
    </sheetView>
  </sheetViews>
  <sheetFormatPr defaultColWidth="16.375" defaultRowHeight="12.75"/>
  <cols>
    <col min="1" max="1" width="20.125" style="0" customWidth="1"/>
    <col min="2" max="2" width="12.125" style="0" customWidth="1"/>
  </cols>
  <sheetData>
    <row r="1" spans="1:8" ht="15">
      <c r="A1" s="45" t="s">
        <v>27</v>
      </c>
      <c r="B1" s="45"/>
      <c r="C1" s="45"/>
      <c r="D1" s="45"/>
      <c r="E1" s="45"/>
      <c r="F1" s="45"/>
      <c r="G1" s="45"/>
      <c r="H1" s="45"/>
    </row>
    <row r="3" ht="13.5" thickBot="1"/>
    <row r="4" spans="1:8" s="23" customFormat="1" ht="39" thickBot="1">
      <c r="A4" s="19"/>
      <c r="B4" s="20" t="s">
        <v>28</v>
      </c>
      <c r="C4" s="21" t="s">
        <v>29</v>
      </c>
      <c r="D4" s="21" t="s">
        <v>30</v>
      </c>
      <c r="E4" s="21" t="s">
        <v>31</v>
      </c>
      <c r="F4" s="21" t="s">
        <v>32</v>
      </c>
      <c r="G4" s="20" t="s">
        <v>33</v>
      </c>
      <c r="H4" s="22" t="s">
        <v>34</v>
      </c>
    </row>
    <row r="5" spans="1:8" ht="12.75">
      <c r="A5" s="24" t="s">
        <v>16</v>
      </c>
      <c r="B5" s="25">
        <v>14100</v>
      </c>
      <c r="C5" s="25">
        <f>ROUND(B5*$C$22,-2)</f>
        <v>15100</v>
      </c>
      <c r="D5" s="26">
        <v>1.3</v>
      </c>
      <c r="E5" s="26">
        <v>1.7</v>
      </c>
      <c r="F5" s="26">
        <v>1.8</v>
      </c>
      <c r="G5" s="25">
        <f>(C5*1.3)*2.5</f>
        <v>49075</v>
      </c>
      <c r="H5" s="27">
        <f>G5/B37</f>
        <v>298.7823439878234</v>
      </c>
    </row>
    <row r="6" spans="1:8" s="32" customFormat="1" ht="12.75">
      <c r="A6" s="28" t="s">
        <v>35</v>
      </c>
      <c r="B6" s="29">
        <v>14800</v>
      </c>
      <c r="C6" s="25">
        <f aca="true" t="shared" si="0" ref="C6:C21">ROUND(B6*$C$22,-2)</f>
        <v>15800</v>
      </c>
      <c r="D6" s="30">
        <f aca="true" t="shared" si="1" ref="D6:F21">D5</f>
        <v>1.3</v>
      </c>
      <c r="E6" s="30">
        <f t="shared" si="1"/>
        <v>1.7</v>
      </c>
      <c r="F6" s="30">
        <f t="shared" si="1"/>
        <v>1.8</v>
      </c>
      <c r="G6" s="29">
        <f aca="true" t="shared" si="2" ref="G6:G14">C6*1.3*2.5</f>
        <v>51350</v>
      </c>
      <c r="H6" s="31">
        <f aca="true" t="shared" si="3" ref="H6:H14">G6/$B$37</f>
        <v>312.6331811263318</v>
      </c>
    </row>
    <row r="7" spans="1:8" s="32" customFormat="1" ht="12.75">
      <c r="A7" s="28" t="s">
        <v>36</v>
      </c>
      <c r="B7" s="29">
        <v>16800</v>
      </c>
      <c r="C7" s="25">
        <f t="shared" si="0"/>
        <v>18000</v>
      </c>
      <c r="D7" s="30">
        <f t="shared" si="1"/>
        <v>1.3</v>
      </c>
      <c r="E7" s="30">
        <f t="shared" si="1"/>
        <v>1.7</v>
      </c>
      <c r="F7" s="30">
        <f t="shared" si="1"/>
        <v>1.8</v>
      </c>
      <c r="G7" s="29">
        <f t="shared" si="2"/>
        <v>58500</v>
      </c>
      <c r="H7" s="31">
        <f t="shared" si="3"/>
        <v>356.16438356164383</v>
      </c>
    </row>
    <row r="8" spans="1:8" s="32" customFormat="1" ht="12.75">
      <c r="A8" s="28" t="s">
        <v>37</v>
      </c>
      <c r="B8" s="29">
        <v>15700</v>
      </c>
      <c r="C8" s="25">
        <f t="shared" si="0"/>
        <v>16800</v>
      </c>
      <c r="D8" s="30">
        <f t="shared" si="1"/>
        <v>1.3</v>
      </c>
      <c r="E8" s="30">
        <f t="shared" si="1"/>
        <v>1.7</v>
      </c>
      <c r="F8" s="30">
        <f t="shared" si="1"/>
        <v>1.8</v>
      </c>
      <c r="G8" s="29">
        <f t="shared" si="2"/>
        <v>54600</v>
      </c>
      <c r="H8" s="31">
        <f t="shared" si="3"/>
        <v>332.42009132420094</v>
      </c>
    </row>
    <row r="9" spans="1:8" s="32" customFormat="1" ht="12.75">
      <c r="A9" s="28" t="s">
        <v>38</v>
      </c>
      <c r="B9" s="29">
        <v>14200</v>
      </c>
      <c r="C9" s="25">
        <f t="shared" si="0"/>
        <v>15200</v>
      </c>
      <c r="D9" s="30">
        <f t="shared" si="1"/>
        <v>1.3</v>
      </c>
      <c r="E9" s="30">
        <f t="shared" si="1"/>
        <v>1.7</v>
      </c>
      <c r="F9" s="30">
        <f t="shared" si="1"/>
        <v>1.8</v>
      </c>
      <c r="G9" s="29">
        <f t="shared" si="2"/>
        <v>49400</v>
      </c>
      <c r="H9" s="31">
        <f t="shared" si="3"/>
        <v>300.76103500761036</v>
      </c>
    </row>
    <row r="10" spans="1:8" s="32" customFormat="1" ht="12.75">
      <c r="A10" s="28" t="s">
        <v>39</v>
      </c>
      <c r="B10" s="29">
        <v>12900</v>
      </c>
      <c r="C10" s="25">
        <f t="shared" si="0"/>
        <v>13800</v>
      </c>
      <c r="D10" s="30">
        <f t="shared" si="1"/>
        <v>1.3</v>
      </c>
      <c r="E10" s="30">
        <f t="shared" si="1"/>
        <v>1.7</v>
      </c>
      <c r="F10" s="30">
        <f t="shared" si="1"/>
        <v>1.8</v>
      </c>
      <c r="G10" s="29">
        <f>C10*1.3*2.5</f>
        <v>44850</v>
      </c>
      <c r="H10" s="31">
        <f>G10/$B$37</f>
        <v>273.0593607305936</v>
      </c>
    </row>
    <row r="11" spans="1:8" s="32" customFormat="1" ht="12.75">
      <c r="A11" s="28" t="s">
        <v>40</v>
      </c>
      <c r="B11" s="29">
        <v>19500</v>
      </c>
      <c r="C11" s="25">
        <f t="shared" si="0"/>
        <v>20900</v>
      </c>
      <c r="D11" s="30">
        <f>D9</f>
        <v>1.3</v>
      </c>
      <c r="E11" s="30">
        <f>E9</f>
        <v>1.7</v>
      </c>
      <c r="F11" s="30">
        <f>F9</f>
        <v>1.8</v>
      </c>
      <c r="G11" s="29">
        <f t="shared" si="2"/>
        <v>67925</v>
      </c>
      <c r="H11" s="31">
        <f t="shared" si="3"/>
        <v>413.54642313546424</v>
      </c>
    </row>
    <row r="12" spans="1:8" s="32" customFormat="1" ht="12.75">
      <c r="A12" s="28" t="s">
        <v>41</v>
      </c>
      <c r="B12" s="29">
        <v>16800</v>
      </c>
      <c r="C12" s="25">
        <f t="shared" si="0"/>
        <v>18000</v>
      </c>
      <c r="D12" s="30">
        <f t="shared" si="1"/>
        <v>1.3</v>
      </c>
      <c r="E12" s="30">
        <f t="shared" si="1"/>
        <v>1.7</v>
      </c>
      <c r="F12" s="30">
        <f t="shared" si="1"/>
        <v>1.8</v>
      </c>
      <c r="G12" s="29">
        <f t="shared" si="2"/>
        <v>58500</v>
      </c>
      <c r="H12" s="31">
        <f t="shared" si="3"/>
        <v>356.16438356164383</v>
      </c>
    </row>
    <row r="13" spans="1:8" s="32" customFormat="1" ht="12.75">
      <c r="A13" s="28" t="s">
        <v>42</v>
      </c>
      <c r="B13" s="29">
        <v>15700</v>
      </c>
      <c r="C13" s="25">
        <f t="shared" si="0"/>
        <v>16800</v>
      </c>
      <c r="D13" s="30">
        <f t="shared" si="1"/>
        <v>1.3</v>
      </c>
      <c r="E13" s="30">
        <f t="shared" si="1"/>
        <v>1.7</v>
      </c>
      <c r="F13" s="30">
        <f t="shared" si="1"/>
        <v>1.8</v>
      </c>
      <c r="G13" s="29">
        <f t="shared" si="2"/>
        <v>54600</v>
      </c>
      <c r="H13" s="31">
        <f t="shared" si="3"/>
        <v>332.42009132420094</v>
      </c>
    </row>
    <row r="14" spans="1:8" s="32" customFormat="1" ht="12.75">
      <c r="A14" s="33" t="s">
        <v>43</v>
      </c>
      <c r="B14" s="29">
        <v>14700</v>
      </c>
      <c r="C14" s="25">
        <f t="shared" si="0"/>
        <v>15700</v>
      </c>
      <c r="D14" s="30">
        <f>D12</f>
        <v>1.3</v>
      </c>
      <c r="E14" s="30">
        <f>E12</f>
        <v>1.7</v>
      </c>
      <c r="F14" s="30">
        <f>F12</f>
        <v>1.8</v>
      </c>
      <c r="G14" s="29">
        <f t="shared" si="2"/>
        <v>51025</v>
      </c>
      <c r="H14" s="31">
        <f t="shared" si="3"/>
        <v>310.6544901065449</v>
      </c>
    </row>
    <row r="15" spans="1:8" s="32" customFormat="1" ht="12.75">
      <c r="A15" s="29" t="s">
        <v>44</v>
      </c>
      <c r="B15" s="29">
        <v>9000</v>
      </c>
      <c r="C15" s="25">
        <f t="shared" si="0"/>
        <v>9600</v>
      </c>
      <c r="D15" s="30">
        <f>D12</f>
        <v>1.3</v>
      </c>
      <c r="E15" s="30">
        <f>E12</f>
        <v>1.7</v>
      </c>
      <c r="F15" s="30">
        <f>F12</f>
        <v>1.8</v>
      </c>
      <c r="G15" s="29">
        <f aca="true" t="shared" si="4" ref="G15:G21">C15*1.3*2.5</f>
        <v>31200</v>
      </c>
      <c r="H15" s="31">
        <f aca="true" t="shared" si="5" ref="H15:H21">G15/$B$37</f>
        <v>189.9543378995434</v>
      </c>
    </row>
    <row r="16" spans="1:8" s="32" customFormat="1" ht="12.75">
      <c r="A16" s="29" t="s">
        <v>45</v>
      </c>
      <c r="B16" s="29">
        <v>9500</v>
      </c>
      <c r="C16" s="25">
        <f t="shared" si="0"/>
        <v>10200</v>
      </c>
      <c r="D16" s="30">
        <f t="shared" si="1"/>
        <v>1.3</v>
      </c>
      <c r="E16" s="30">
        <f t="shared" si="1"/>
        <v>1.7</v>
      </c>
      <c r="F16" s="30">
        <f t="shared" si="1"/>
        <v>1.8</v>
      </c>
      <c r="G16" s="29">
        <f t="shared" si="4"/>
        <v>33150</v>
      </c>
      <c r="H16" s="31">
        <f t="shared" si="5"/>
        <v>201.82648401826484</v>
      </c>
    </row>
    <row r="17" spans="1:8" s="32" customFormat="1" ht="12.75">
      <c r="A17" s="29" t="s">
        <v>46</v>
      </c>
      <c r="B17" s="29">
        <v>10000</v>
      </c>
      <c r="C17" s="25">
        <f t="shared" si="0"/>
        <v>10700</v>
      </c>
      <c r="D17" s="30">
        <f t="shared" si="1"/>
        <v>1.3</v>
      </c>
      <c r="E17" s="30">
        <f t="shared" si="1"/>
        <v>1.7</v>
      </c>
      <c r="F17" s="30">
        <f t="shared" si="1"/>
        <v>1.8</v>
      </c>
      <c r="G17" s="29">
        <f t="shared" si="4"/>
        <v>34775</v>
      </c>
      <c r="H17" s="31">
        <f t="shared" si="5"/>
        <v>211.7199391171994</v>
      </c>
    </row>
    <row r="18" spans="1:8" s="32" customFormat="1" ht="12.75">
      <c r="A18" s="29" t="s">
        <v>47</v>
      </c>
      <c r="B18" s="29">
        <v>15000</v>
      </c>
      <c r="C18" s="25">
        <f t="shared" si="0"/>
        <v>16100</v>
      </c>
      <c r="D18" s="30">
        <f t="shared" si="1"/>
        <v>1.3</v>
      </c>
      <c r="E18" s="30">
        <f t="shared" si="1"/>
        <v>1.7</v>
      </c>
      <c r="F18" s="30">
        <f t="shared" si="1"/>
        <v>1.8</v>
      </c>
      <c r="G18" s="29">
        <f t="shared" si="4"/>
        <v>52325</v>
      </c>
      <c r="H18" s="31">
        <f t="shared" si="5"/>
        <v>318.56925418569256</v>
      </c>
    </row>
    <row r="19" spans="1:8" s="32" customFormat="1" ht="12.75">
      <c r="A19" s="29" t="s">
        <v>48</v>
      </c>
      <c r="B19" s="29">
        <v>14700</v>
      </c>
      <c r="C19" s="25">
        <f t="shared" si="0"/>
        <v>15700</v>
      </c>
      <c r="D19" s="30">
        <f t="shared" si="1"/>
        <v>1.3</v>
      </c>
      <c r="E19" s="30">
        <f t="shared" si="1"/>
        <v>1.7</v>
      </c>
      <c r="F19" s="30">
        <f t="shared" si="1"/>
        <v>1.8</v>
      </c>
      <c r="G19" s="29">
        <f t="shared" si="4"/>
        <v>51025</v>
      </c>
      <c r="H19" s="31">
        <f t="shared" si="5"/>
        <v>310.6544901065449</v>
      </c>
    </row>
    <row r="20" spans="1:8" s="32" customFormat="1" ht="12.75">
      <c r="A20" s="29" t="s">
        <v>49</v>
      </c>
      <c r="B20" s="29">
        <v>14700</v>
      </c>
      <c r="C20" s="25">
        <f t="shared" si="0"/>
        <v>15700</v>
      </c>
      <c r="D20" s="30">
        <f t="shared" si="1"/>
        <v>1.3</v>
      </c>
      <c r="E20" s="30">
        <f t="shared" si="1"/>
        <v>1.7</v>
      </c>
      <c r="F20" s="30">
        <f t="shared" si="1"/>
        <v>1.8</v>
      </c>
      <c r="G20" s="29">
        <f t="shared" si="4"/>
        <v>51025</v>
      </c>
      <c r="H20" s="31">
        <f t="shared" si="5"/>
        <v>310.6544901065449</v>
      </c>
    </row>
    <row r="21" spans="1:8" s="32" customFormat="1" ht="12.75">
      <c r="A21" s="29" t="s">
        <v>50</v>
      </c>
      <c r="B21" s="29">
        <v>15700</v>
      </c>
      <c r="C21" s="25">
        <f t="shared" si="0"/>
        <v>16800</v>
      </c>
      <c r="D21" s="30">
        <f t="shared" si="1"/>
        <v>1.3</v>
      </c>
      <c r="E21" s="30">
        <f t="shared" si="1"/>
        <v>1.7</v>
      </c>
      <c r="F21" s="30">
        <f t="shared" si="1"/>
        <v>1.8</v>
      </c>
      <c r="G21" s="29">
        <f t="shared" si="4"/>
        <v>54600</v>
      </c>
      <c r="H21" s="31">
        <f t="shared" si="5"/>
        <v>332.42009132420094</v>
      </c>
    </row>
    <row r="22" ht="12.75">
      <c r="C22" s="34">
        <v>1.07</v>
      </c>
    </row>
    <row r="23" spans="1:8" ht="15">
      <c r="A23" s="45" t="s">
        <v>51</v>
      </c>
      <c r="B23" s="45"/>
      <c r="C23" s="45"/>
      <c r="D23" s="45"/>
      <c r="E23" s="45"/>
      <c r="F23" s="45"/>
      <c r="G23" s="45"/>
      <c r="H23" s="45"/>
    </row>
    <row r="24" ht="12.75">
      <c r="C24" s="34"/>
    </row>
    <row r="25" ht="12.75">
      <c r="C25" s="34"/>
    </row>
    <row r="26" ht="12.75">
      <c r="C26" s="34"/>
    </row>
    <row r="27" spans="1:2" ht="12.75">
      <c r="A27" s="35" t="s">
        <v>52</v>
      </c>
      <c r="B27" s="35" t="s">
        <v>53</v>
      </c>
    </row>
    <row r="28" spans="1:2" ht="12.75">
      <c r="A28" s="35" t="s">
        <v>54</v>
      </c>
      <c r="B28" s="35">
        <v>1</v>
      </c>
    </row>
    <row r="29" spans="1:2" ht="12.75">
      <c r="A29" s="35" t="s">
        <v>55</v>
      </c>
      <c r="B29" s="35">
        <v>0.1</v>
      </c>
    </row>
    <row r="30" spans="1:2" ht="12.75">
      <c r="A30" s="35" t="s">
        <v>56</v>
      </c>
      <c r="B30" s="35">
        <v>0.302</v>
      </c>
    </row>
    <row r="31" spans="1:2" ht="12.75">
      <c r="A31" s="35" t="s">
        <v>57</v>
      </c>
      <c r="B31" s="35">
        <v>1.537</v>
      </c>
    </row>
    <row r="32" spans="1:2" ht="12.75">
      <c r="A32" s="35" t="s">
        <v>58</v>
      </c>
      <c r="B32" s="35">
        <f>SUM(B28:B31)</f>
        <v>2.939</v>
      </c>
    </row>
    <row r="36" spans="1:2" ht="25.5">
      <c r="A36" s="36" t="s">
        <v>59</v>
      </c>
      <c r="B36">
        <v>1971</v>
      </c>
    </row>
    <row r="37" spans="1:2" ht="25.5">
      <c r="A37" s="36" t="s">
        <v>60</v>
      </c>
      <c r="B37">
        <f>B36/12</f>
        <v>164.25</v>
      </c>
    </row>
    <row r="38" ht="12.75">
      <c r="C38" s="34"/>
    </row>
    <row r="39" ht="12.75">
      <c r="C39" s="34"/>
    </row>
    <row r="40" ht="12.75">
      <c r="C40" s="34"/>
    </row>
    <row r="41" ht="12.75">
      <c r="C41" s="34"/>
    </row>
  </sheetData>
  <sheetProtection/>
  <mergeCells count="2">
    <mergeCell ref="A1:H1"/>
    <mergeCell ref="A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?. ?.</dc:creator>
  <cp:keywords/>
  <dc:description/>
  <cp:lastModifiedBy>Зубарева Мария Анатольевна</cp:lastModifiedBy>
  <cp:lastPrinted>2011-03-31T15:53:46Z</cp:lastPrinted>
  <dcterms:created xsi:type="dcterms:W3CDTF">2003-02-26T04:35:49Z</dcterms:created>
  <dcterms:modified xsi:type="dcterms:W3CDTF">2018-06-01T06:26:25Z</dcterms:modified>
  <cp:category/>
  <cp:version/>
  <cp:contentType/>
  <cp:contentStatus/>
</cp:coreProperties>
</file>