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1865" windowHeight="118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Лист1!$A$1:$G$216</definedName>
  </definedNames>
  <calcPr calcId="162913" refMode="R1C1"/>
</workbook>
</file>

<file path=xl/calcChain.xml><?xml version="1.0" encoding="utf-8"?>
<calcChain xmlns="http://schemas.openxmlformats.org/spreadsheetml/2006/main">
  <c r="E44" i="1" l="1"/>
  <c r="E47" i="1"/>
  <c r="E46" i="1"/>
  <c r="E170" i="1"/>
  <c r="E169" i="1"/>
  <c r="E153" i="1"/>
  <c r="E210" i="1"/>
  <c r="E174" i="1"/>
  <c r="E179" i="1"/>
  <c r="E164" i="1"/>
  <c r="E145" i="1"/>
  <c r="E176" i="1"/>
  <c r="E160" i="1"/>
  <c r="E152" i="1"/>
  <c r="E158" i="1"/>
  <c r="E159" i="1"/>
  <c r="E162" i="1"/>
  <c r="E180" i="1"/>
  <c r="E168" i="1"/>
  <c r="E163" i="1"/>
  <c r="E155" i="1"/>
  <c r="E147" i="1"/>
  <c r="E142" i="1"/>
  <c r="E144" i="1"/>
  <c r="E143" i="1"/>
  <c r="E138" i="1"/>
  <c r="E136" i="1"/>
  <c r="E139" i="1"/>
  <c r="E137" i="1"/>
  <c r="E140" i="1"/>
  <c r="E151" i="1"/>
  <c r="E150" i="1"/>
  <c r="E173" i="1"/>
  <c r="E172" i="1"/>
  <c r="E161" i="1"/>
  <c r="E186" i="1"/>
  <c r="E171" i="1"/>
  <c r="E128" i="1"/>
  <c r="E124" i="1"/>
  <c r="E131" i="1"/>
  <c r="E130" i="1"/>
  <c r="E123" i="1"/>
  <c r="E129" i="1"/>
  <c r="E127" i="1"/>
  <c r="E125" i="1"/>
  <c r="E126" i="1"/>
  <c r="E122" i="1"/>
  <c r="E134" i="1"/>
  <c r="E135" i="1"/>
  <c r="E121" i="1"/>
  <c r="E132" i="1"/>
  <c r="E113" i="1"/>
  <c r="E114" i="1"/>
  <c r="E115" i="1"/>
  <c r="E116" i="1"/>
  <c r="E118" i="1"/>
  <c r="E117" i="1"/>
  <c r="E120" i="1"/>
  <c r="E178" i="1"/>
  <c r="E119" i="1"/>
  <c r="E59" i="1"/>
  <c r="E60" i="1"/>
  <c r="E61" i="1"/>
  <c r="E70" i="1"/>
  <c r="E73" i="1"/>
  <c r="E74" i="1"/>
  <c r="E52" i="1"/>
  <c r="E58" i="1"/>
  <c r="E55" i="1"/>
  <c r="E56" i="1"/>
  <c r="E62" i="1"/>
  <c r="E71" i="1"/>
  <c r="E51" i="1"/>
  <c r="E50" i="1"/>
  <c r="E190" i="1"/>
  <c r="E191" i="1"/>
  <c r="E48" i="1"/>
  <c r="E49" i="1"/>
  <c r="E195" i="1"/>
  <c r="E202" i="1"/>
  <c r="E201" i="1"/>
  <c r="E196" i="1"/>
  <c r="E198" i="1"/>
  <c r="E204" i="1"/>
  <c r="E194" i="1"/>
  <c r="E193" i="1"/>
  <c r="E192" i="1"/>
  <c r="E30" i="1"/>
  <c r="E105" i="1"/>
  <c r="E86" i="1"/>
  <c r="E87" i="1"/>
  <c r="E84" i="1"/>
  <c r="E83" i="1"/>
  <c r="E82" i="1"/>
  <c r="E88" i="1"/>
  <c r="E76" i="1"/>
  <c r="E77" i="1"/>
  <c r="E75" i="1"/>
  <c r="E81" i="1"/>
  <c r="E79" i="1"/>
  <c r="E80" i="1"/>
  <c r="E101" i="1"/>
  <c r="E103" i="1"/>
  <c r="E40" i="1"/>
  <c r="E33" i="1"/>
  <c r="E39" i="1"/>
  <c r="E37" i="1"/>
  <c r="E38" i="1"/>
  <c r="E36" i="1"/>
  <c r="E23" i="1"/>
  <c r="E26" i="1"/>
  <c r="E22" i="1"/>
  <c r="E27" i="1"/>
  <c r="E25" i="1"/>
  <c r="E24" i="1"/>
  <c r="E29" i="1"/>
  <c r="E100" i="1"/>
  <c r="E97" i="1"/>
  <c r="E98" i="1"/>
  <c r="E208" i="1"/>
  <c r="E206" i="1"/>
  <c r="E91" i="1"/>
  <c r="E89" i="1"/>
  <c r="E90" i="1"/>
  <c r="E92" i="1"/>
  <c r="E93" i="1"/>
  <c r="E94" i="1"/>
  <c r="E45" i="1"/>
  <c r="E166" i="1"/>
  <c r="E165" i="1"/>
  <c r="E146" i="1"/>
  <c r="E167" i="1"/>
  <c r="E156" i="1"/>
  <c r="E157" i="1"/>
  <c r="E188" i="1"/>
  <c r="E154" i="1"/>
  <c r="E133" i="1"/>
  <c r="E189" i="1"/>
  <c r="E28" i="1"/>
  <c r="E197" i="1"/>
  <c r="E35" i="1"/>
  <c r="E96" i="1"/>
  <c r="E32" i="1"/>
  <c r="E31" i="1"/>
  <c r="E181" i="1"/>
  <c r="E107" i="1"/>
  <c r="E106" i="1"/>
  <c r="E104" i="1"/>
  <c r="E78" i="1"/>
  <c r="E53" i="1"/>
  <c r="E149" i="1"/>
  <c r="E43" i="1"/>
  <c r="E34" i="1"/>
  <c r="E41" i="1"/>
  <c r="E42" i="1"/>
  <c r="E109" i="1"/>
  <c r="E112" i="1"/>
  <c r="E110" i="1"/>
  <c r="E108" i="1"/>
  <c r="E111" i="1"/>
  <c r="E148" i="1"/>
  <c r="E85" i="1"/>
  <c r="E66" i="1"/>
  <c r="E207" i="1"/>
  <c r="E187" i="1"/>
  <c r="E184" i="1"/>
  <c r="E175" i="1"/>
  <c r="E141" i="1"/>
  <c r="E95" i="1"/>
  <c r="E54" i="1"/>
  <c r="E102" i="1"/>
  <c r="E99" i="1"/>
  <c r="E57" i="1"/>
  <c r="E203" i="1"/>
  <c r="E183" i="1"/>
  <c r="E199" i="1"/>
  <c r="E64" i="1"/>
  <c r="E65" i="1"/>
  <c r="E177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<sst xmlns="http://schemas.openxmlformats.org/spreadsheetml/2006/main" count="586" uniqueCount="292">
  <si>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</si>
  <si>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</si>
  <si>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</si>
  <si>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</si>
  <si>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</si>
  <si>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</si>
  <si>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</si>
  <si>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</si>
  <si>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</si>
  <si>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</si>
  <si>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</si>
  <si>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</si>
  <si>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</si>
  <si>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</si>
  <si>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</si>
  <si>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</si>
  <si>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</si>
  <si>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</si>
  <si>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</si>
  <si>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</si>
  <si>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</si>
  <si>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</si>
  <si>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</si>
  <si>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</si>
  <si>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</si>
  <si>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</si>
  <si>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</si>
  <si>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</si>
  <si>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</si>
  <si>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</si>
  <si>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</si>
  <si>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</si>
  <si>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</si>
  <si>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</si>
  <si>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</si>
  <si>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</si>
  <si>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</si>
  <si>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</si>
  <si>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</si>
  <si>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</si>
  <si>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</si>
  <si>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</si>
  <si>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</si>
  <si>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</si>
  <si>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</si>
  <si>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</si>
  <si>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</si>
  <si>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</si>
  <si>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</si>
  <si>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</si>
  <si>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</si>
  <si>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</si>
  <si>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</si>
  <si>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</si>
  <si>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</si>
  <si>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</si>
  <si>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</si>
  <si>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</si>
  <si>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</si>
  <si>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</si>
  <si>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</si>
  <si>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</si>
  <si>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</si>
  <si>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</si>
  <si>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</si>
  <si>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</si>
  <si>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</si>
  <si>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</si>
  <si>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</si>
  <si>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</si>
  <si>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</si>
  <si>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</si>
  <si>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</si>
  <si>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</si>
  <si>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</si>
  <si>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</si>
  <si>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</si>
  <si>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</si>
  <si>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</si>
  <si>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</si>
  <si>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</si>
  <si>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</si>
  <si>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</si>
  <si>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</si>
  <si>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</si>
  <si>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</si>
  <si>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</si>
  <si>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</si>
  <si>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</si>
  <si>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</si>
  <si>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</si>
  <si>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</si>
  <si>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</si>
  <si>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</si>
  <si>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</si>
  <si>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</si>
  <si>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</si>
  <si>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</si>
  <si>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</si>
  <si>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</si>
  <si>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</si>
  <si>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</si>
  <si>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</si>
  <si>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</si>
  <si>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</si>
  <si>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</si>
  <si>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</si>
  <si>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</si>
  <si>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</si>
  <si>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</si>
  <si>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</si>
  <si>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</si>
  <si>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</si>
  <si>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</si>
  <si>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</si>
  <si>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</si>
  <si>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</si>
  <si>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</si>
  <si>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</si>
  <si>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</si>
  <si>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</si>
  <si>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</si>
  <si>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</si>
  <si>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</si>
  <si>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</si>
  <si>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</si>
  <si>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</si>
  <si>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</si>
  <si>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</si>
  <si>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</si>
  <si>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</si>
  <si>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</si>
  <si>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</si>
  <si>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</si>
  <si>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</si>
  <si>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</si>
  <si>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</si>
  <si>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</si>
  <si>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</si>
  <si>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</si>
  <si>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</si>
  <si>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</si>
  <si>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</si>
  <si>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</si>
  <si>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</si>
  <si>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</si>
  <si>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</si>
  <si>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</si>
  <si>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</si>
  <si>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</si>
  <si>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</si>
  <si>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</si>
  <si>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</si>
  <si>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</si>
  <si>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</si>
  <si>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</si>
  <si>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</si>
  <si>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</si>
  <si>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</si>
  <si>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</si>
  <si>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</si>
  <si>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</si>
  <si>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</si>
  <si>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</si>
  <si>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</si>
  <si>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</si>
  <si>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</si>
  <si>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</si>
  <si>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</si>
  <si>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</si>
  <si>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</si>
  <si>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</si>
  <si>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</si>
  <si>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</si>
  <si>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</si>
  <si>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</si>
  <si>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</si>
  <si>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</si>
  <si>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</si>
  <si>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</si>
  <si>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</si>
  <si>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</si>
  <si>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</si>
  <si>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</si>
  <si>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</si>
  <si>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</si>
  <si>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</si>
  <si>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</si>
  <si>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</si>
  <si>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</si>
  <si>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</si>
  <si>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</si>
  <si>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</si>
  <si>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</si>
  <si>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</si>
  <si>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</si>
  <si>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</si>
  <si>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</si>
  <si>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</si>
  <si>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</si>
  <si>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</si>
  <si>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</si>
  <si>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</si>
  <si>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</si>
  <si>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</si>
  <si>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</si>
  <si>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</si>
  <si>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</si>
  <si>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</si>
  <si>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</si>
  <si>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</si>
  <si>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</si>
  <si>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</si>
  <si>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</si>
  <si>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</si>
  <si>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</si>
  <si>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</si>
  <si>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</si>
  <si>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</si>
  <si>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</si>
  <si>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</si>
  <si>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</si>
  <si>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</si>
  <si>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</si>
  <si>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</si>
  <si>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</si>
  <si>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</si>
  <si>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</si>
  <si>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</si>
  <si>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</si>
  <si>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</si>
  <si>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</si>
  <si>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</si>
  <si>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</si>
  <si>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</si>
  <si>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</si>
  <si>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</si>
  <si>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</si>
  <si>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</si>
  <si>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</si>
  <si>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</si>
  <si>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</si>
  <si>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</si>
  <si>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</si>
  <si>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</si>
  <si>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</si>
  <si>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</si>
  <si>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</si>
  <si>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</si>
  <si>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</si>
  <si>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</si>
  <si>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</si>
  <si>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</si>
  <si>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</si>
  <si>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</si>
  <si>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</si>
  <si>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</si>
  <si>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</si>
  <si>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</si>
  <si>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</si>
  <si>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</si>
  <si>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</si>
  <si>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</si>
  <si>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</si>
  <si>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</si>
  <si>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</si>
  <si>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</si>
  <si>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</si>
  <si>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</si>
  <si>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</si>
  <si>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</si>
  <si>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</si>
  <si>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</si>
  <si>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</si>
  <si>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</si>
  <si>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</si>
  <si>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</si>
  <si>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</si>
  <si>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</si>
  <si>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</si>
  <si>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</si>
  <si>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</si>
  <si>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</si>
  <si>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</si>
  <si>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</si>
  <si>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</si>
  <si>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</si>
  <si>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</si>
  <si>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</si>
  <si>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</si>
  <si>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</si>
  <si>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декабрь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</si>
</sst>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0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5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87" fontId="15" fillId="2" borderId="20" xfId="0" applyNumberFormat="1" applyFont="1" applyFill="1" applyBorder="1" applyAlignment="1">
      <alignment horizontal="right" vertical="center"/>
    </xf>
    <xf numFmtId="187" fontId="0" fillId="2" borderId="0" xfId="0" applyNumberFormat="1" applyFill="1" applyAlignment="1">
      <alignment vertical="center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2" borderId="13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horizontal="center"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 wrapText="1"/>
    </xf>
    <xf numFmtId="177" fontId="15" fillId="2" borderId="14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zoomScale="130" zoomScaleNormal="130" zoomScaleSheetLayoutView="130" workbookViewId="0">
      <selection activeCell="C125" sqref="C125"/>
    </sheetView>
  </sheetViews>
  <sheetFormatPr defaultRowHeight="15" x14ac:dyDescent="0.25"/>
  <cols>
    <col min="1" max="1" width="19.140625" style="18" customWidth="1"/>
    <col min="2" max="2" width="38.28515625" style="19" customWidth="1"/>
    <col min="3" max="3" width="31" style="20" customWidth="1"/>
    <col min="4" max="4" width="11.140625" style="47" customWidth="1"/>
    <col min="5" max="5" width="11.28515625" style="56" customWidth="1"/>
    <col min="6" max="6" width="6.5703125" style="39" hidden="1" customWidth="1"/>
    <col min="7" max="7" width="6.42578125" style="33" hidden="1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4" t="s">
        <v>0</v>
      </c>
      <c r="B6" s="114"/>
      <c r="C6" s="114"/>
      <c r="D6" s="114"/>
      <c r="E6" s="114"/>
      <c r="F6" s="114"/>
    </row>
    <row r="7" spans="1:6" x14ac:dyDescent="0.25">
      <c r="A7" s="21"/>
    </row>
    <row r="8" spans="1:6" x14ac:dyDescent="0.25">
      <c r="A8" s="112" t="s">
        <v>6</v>
      </c>
      <c r="B8" s="112"/>
      <c r="C8" s="112"/>
      <c r="D8" s="112"/>
      <c r="E8" s="112"/>
      <c r="F8" s="112"/>
    </row>
    <row r="9" spans="1:6" x14ac:dyDescent="0.25">
      <c r="A9" s="112" t="s">
        <v>7</v>
      </c>
      <c r="B9" s="112"/>
      <c r="C9" s="112"/>
      <c r="D9" s="112"/>
      <c r="E9" s="112"/>
      <c r="F9" s="112"/>
    </row>
    <row r="10" spans="1:6" x14ac:dyDescent="0.25">
      <c r="A10" s="112" t="s">
        <v>8</v>
      </c>
      <c r="B10" s="112"/>
      <c r="C10" s="112"/>
      <c r="D10" s="112"/>
      <c r="E10" s="112"/>
      <c r="F10" s="112"/>
    </row>
    <row r="11" spans="1:6" x14ac:dyDescent="0.25">
      <c r="A11" s="112" t="s">
        <v>9</v>
      </c>
      <c r="B11" s="112"/>
      <c r="C11" s="112"/>
      <c r="D11" s="112"/>
      <c r="E11" s="112"/>
      <c r="F11" s="112"/>
    </row>
    <row r="12" spans="1:6" x14ac:dyDescent="0.25">
      <c r="A12" s="113" t="s">
        <v>128</v>
      </c>
      <c r="B12" s="112"/>
      <c r="C12" s="112"/>
      <c r="D12" s="112"/>
      <c r="E12" s="112"/>
      <c r="F12" s="112"/>
    </row>
    <row r="13" spans="1:6" x14ac:dyDescent="0.25">
      <c r="A13" s="112" t="s">
        <v>10</v>
      </c>
      <c r="B13" s="112"/>
      <c r="C13" s="112"/>
      <c r="D13" s="112"/>
      <c r="E13" s="112"/>
      <c r="F13" s="112"/>
    </row>
    <row r="14" spans="1:6" x14ac:dyDescent="0.25">
      <c r="A14" s="112" t="s">
        <v>291</v>
      </c>
      <c r="B14" s="112"/>
      <c r="C14" s="112"/>
      <c r="D14" s="112"/>
      <c r="E14" s="112"/>
      <c r="F14" s="112"/>
    </row>
    <row r="15" spans="1:6" x14ac:dyDescent="0.25">
      <c r="A15" s="112" t="s">
        <v>11</v>
      </c>
      <c r="B15" s="112"/>
      <c r="C15" s="112"/>
      <c r="D15" s="112"/>
      <c r="E15" s="112"/>
      <c r="F15" s="112"/>
    </row>
    <row r="16" spans="1:6" x14ac:dyDescent="0.25">
      <c r="A16" s="112"/>
      <c r="B16" s="112"/>
      <c r="C16" s="112"/>
      <c r="D16" s="112"/>
      <c r="E16" s="112"/>
      <c r="F16" s="112"/>
    </row>
    <row r="17" spans="1:7" x14ac:dyDescent="0.25">
      <c r="A17" s="113" t="s">
        <v>251</v>
      </c>
      <c r="B17" s="113"/>
      <c r="C17" s="113"/>
      <c r="D17" s="113"/>
      <c r="E17" s="113"/>
      <c r="F17" s="113"/>
    </row>
    <row r="18" spans="1:7" x14ac:dyDescent="0.25">
      <c r="A18" s="112" t="s">
        <v>252</v>
      </c>
      <c r="B18" s="112"/>
      <c r="C18" s="112"/>
      <c r="D18" s="112"/>
      <c r="E18" s="112"/>
      <c r="F18" s="112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107">
        <f>52.724/1000</f>
        <v>5.2724E-2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107">
        <f>19.7/1000</f>
        <v>1.9699999999999999E-2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108">
        <f>1469.31/1000</f>
        <v>1.4693099999999999</v>
      </c>
      <c r="F24" s="92"/>
      <c r="G24" s="34"/>
    </row>
    <row r="25" spans="1:7" ht="60" x14ac:dyDescent="0.25">
      <c r="A25" s="2" t="s">
        <v>15</v>
      </c>
      <c r="B25" s="91" t="s">
        <v>279</v>
      </c>
      <c r="C25" s="38" t="s">
        <v>280</v>
      </c>
      <c r="D25" s="46">
        <v>3</v>
      </c>
      <c r="E25" s="109">
        <f>38.392/1000</f>
        <v>3.8392000000000003E-2</v>
      </c>
      <c r="F25" s="55"/>
      <c r="G25" s="34"/>
    </row>
    <row r="26" spans="1:7" ht="45" x14ac:dyDescent="0.25">
      <c r="A26" s="2" t="s">
        <v>15</v>
      </c>
      <c r="B26" s="90" t="s">
        <v>281</v>
      </c>
      <c r="C26" s="7" t="s">
        <v>166</v>
      </c>
      <c r="D26" s="46">
        <v>3</v>
      </c>
      <c r="E26" s="110">
        <f>5/1000</f>
        <v>5.0000000000000001E-3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107">
        <f>419.118/1000</f>
        <v>0.41911799999999999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107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2">
        <f>0.706/1000</f>
        <v>7.0599999999999992E-4</v>
      </c>
      <c r="F29" s="88"/>
      <c r="G29" s="36"/>
    </row>
    <row r="30" spans="1:7" ht="60" x14ac:dyDescent="0.25">
      <c r="A30" s="2" t="s">
        <v>282</v>
      </c>
      <c r="B30" s="38" t="s">
        <v>283</v>
      </c>
      <c r="C30" s="4" t="s">
        <v>284</v>
      </c>
      <c r="D30" s="46">
        <v>4</v>
      </c>
      <c r="E30" s="102">
        <f>152/1000</f>
        <v>0.152</v>
      </c>
      <c r="F30" s="42"/>
      <c r="G30" s="31"/>
    </row>
    <row r="31" spans="1:7" ht="45" x14ac:dyDescent="0.25">
      <c r="A31" s="2" t="s">
        <v>282</v>
      </c>
      <c r="B31" s="89" t="s">
        <v>287</v>
      </c>
      <c r="C31" s="4" t="s">
        <v>289</v>
      </c>
      <c r="D31" s="5">
        <v>3</v>
      </c>
      <c r="E31" s="103">
        <f>0.001/1000</f>
        <v>9.9999999999999995E-7</v>
      </c>
      <c r="F31" s="42"/>
      <c r="G31" s="34"/>
    </row>
    <row r="32" spans="1:7" ht="45" x14ac:dyDescent="0.25">
      <c r="A32" s="2" t="s">
        <v>282</v>
      </c>
      <c r="B32" s="99" t="s">
        <v>288</v>
      </c>
      <c r="C32" s="4" t="s">
        <v>289</v>
      </c>
      <c r="D32" s="5">
        <v>3</v>
      </c>
      <c r="E32" s="103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262</v>
      </c>
      <c r="C33" s="85" t="s">
        <v>263</v>
      </c>
      <c r="D33" s="51">
        <v>6</v>
      </c>
      <c r="E33" s="92">
        <f>2.5/1000</f>
        <v>2.5000000000000001E-3</v>
      </c>
      <c r="F33" s="42"/>
      <c r="G33" s="34"/>
    </row>
    <row r="34" spans="1:7" ht="30" x14ac:dyDescent="0.25">
      <c r="A34" s="86" t="s">
        <v>20</v>
      </c>
      <c r="B34" s="66" t="s">
        <v>264</v>
      </c>
      <c r="C34" s="7" t="s">
        <v>166</v>
      </c>
      <c r="D34" s="73">
        <v>6</v>
      </c>
      <c r="E34" s="100">
        <f>0/1000</f>
        <v>0</v>
      </c>
      <c r="F34" s="42"/>
      <c r="G34" s="34"/>
    </row>
    <row r="35" spans="1:7" ht="45.75" customHeight="1" x14ac:dyDescent="0.25">
      <c r="A35" s="6" t="s">
        <v>20</v>
      </c>
      <c r="B35" s="66" t="s">
        <v>265</v>
      </c>
      <c r="C35" s="87" t="s">
        <v>266</v>
      </c>
      <c r="D35" s="73">
        <v>6</v>
      </c>
      <c r="E35" s="55">
        <f>0/1000</f>
        <v>0</v>
      </c>
      <c r="F35" s="42"/>
      <c r="G35" s="34"/>
    </row>
    <row r="36" spans="1:7" ht="48.75" customHeight="1" x14ac:dyDescent="0.25">
      <c r="A36" s="6" t="s">
        <v>20</v>
      </c>
      <c r="B36" s="66" t="s">
        <v>267</v>
      </c>
      <c r="C36" s="7" t="s">
        <v>166</v>
      </c>
      <c r="D36" s="73">
        <v>5</v>
      </c>
      <c r="E36" s="55">
        <f>8/1000</f>
        <v>8.0000000000000002E-3</v>
      </c>
      <c r="F36" s="42"/>
      <c r="G36" s="34"/>
    </row>
    <row r="37" spans="1:7" ht="36.75" customHeight="1" x14ac:dyDescent="0.25">
      <c r="A37" s="6" t="s">
        <v>20</v>
      </c>
      <c r="B37" s="66" t="s">
        <v>268</v>
      </c>
      <c r="C37" s="7" t="s">
        <v>166</v>
      </c>
      <c r="D37" s="73">
        <v>5</v>
      </c>
      <c r="E37" s="55">
        <f>15/1000</f>
        <v>1.4999999999999999E-2</v>
      </c>
      <c r="F37" s="42"/>
      <c r="G37" s="34"/>
    </row>
    <row r="38" spans="1:7" ht="45" x14ac:dyDescent="0.25">
      <c r="A38" s="6" t="s">
        <v>20</v>
      </c>
      <c r="B38" s="66" t="s">
        <v>269</v>
      </c>
      <c r="C38" s="78" t="s">
        <v>270</v>
      </c>
      <c r="D38" s="73">
        <v>5</v>
      </c>
      <c r="E38" s="55">
        <f>1.5/1000</f>
        <v>1.5E-3</v>
      </c>
      <c r="F38" s="42"/>
      <c r="G38" s="34"/>
    </row>
    <row r="39" spans="1:7" ht="36.75" customHeight="1" x14ac:dyDescent="0.25">
      <c r="A39" s="6" t="s">
        <v>20</v>
      </c>
      <c r="B39" s="66" t="s">
        <v>271</v>
      </c>
      <c r="C39" s="7" t="s">
        <v>166</v>
      </c>
      <c r="D39" s="73">
        <v>5</v>
      </c>
      <c r="E39" s="55">
        <f>4/1000</f>
        <v>4.0000000000000001E-3</v>
      </c>
      <c r="F39" s="42"/>
      <c r="G39" s="34"/>
    </row>
    <row r="40" spans="1:7" ht="33.75" customHeight="1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3">
        <f>90/1000</f>
        <v>0.09</v>
      </c>
      <c r="F40" s="72"/>
      <c r="G40" s="34"/>
    </row>
    <row r="41" spans="1:7" ht="30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3">
        <f>40/1000</f>
        <v>0.04</v>
      </c>
      <c r="F41" s="42"/>
      <c r="G41" s="34"/>
    </row>
    <row r="42" spans="1:7" ht="30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3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3">
        <f>0/1000</f>
        <v>0</v>
      </c>
      <c r="F43" s="42"/>
      <c r="G43" s="34"/>
    </row>
    <row r="44" spans="1:7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120/1000</f>
        <v>0.12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2.416/1000</f>
        <v>2.4159999999999997E-3</v>
      </c>
      <c r="F45" s="31"/>
      <c r="G45" s="34"/>
    </row>
    <row r="46" spans="1:7" ht="45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2.085/1000</f>
        <v>2.085E-3</v>
      </c>
      <c r="F46" s="31"/>
      <c r="G46" s="34"/>
    </row>
    <row r="47" spans="1:7" ht="45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1/1000</f>
        <v>1E-3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2250/1000</f>
        <v>2.25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1037/1000</f>
        <v>1.0369999999999999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914.058/1000</f>
        <v>0.91405800000000004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613.796/1000</f>
        <v>0.61379600000000001</v>
      </c>
      <c r="F51" s="42"/>
      <c r="G51" s="34"/>
    </row>
    <row r="52" spans="1:7" ht="30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4">
        <f>110/1000</f>
        <v>0.11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104">
        <f>17/1000</f>
        <v>1.7000000000000001E-2</v>
      </c>
      <c r="F53" s="31"/>
      <c r="G53" s="34"/>
    </row>
    <row r="54" spans="1:7" ht="37.5" customHeight="1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33.75" customHeight="1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1.44/1000</f>
        <v>1.4399999999999999E-3</v>
      </c>
      <c r="F55" s="42"/>
      <c r="G55" s="34"/>
    </row>
    <row r="56" spans="1:7" ht="33" customHeight="1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0.58/1000</f>
        <v>5.8E-4</v>
      </c>
      <c r="F56" s="42"/>
      <c r="G56" s="34"/>
    </row>
    <row r="57" spans="1:7" ht="42.75" customHeight="1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27" customHeight="1" x14ac:dyDescent="0.25">
      <c r="A58" s="2" t="s">
        <v>29</v>
      </c>
      <c r="B58" s="66" t="s">
        <v>35</v>
      </c>
      <c r="C58" s="7" t="s">
        <v>134</v>
      </c>
      <c r="D58" s="5">
        <v>6</v>
      </c>
      <c r="E58" s="95">
        <f>9.5/1000</f>
        <v>9.4999999999999998E-3</v>
      </c>
      <c r="F58" s="42"/>
      <c r="G58" s="34"/>
    </row>
    <row r="59" spans="1:7" ht="30" customHeight="1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1/1000</f>
        <v>1E-3</v>
      </c>
      <c r="F59" s="42"/>
      <c r="G59" s="34"/>
    </row>
    <row r="60" spans="1:7" ht="30.75" customHeight="1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4/1000</f>
        <v>4.0000000000000001E-3</v>
      </c>
      <c r="F60" s="31"/>
      <c r="G60" s="34"/>
    </row>
    <row r="61" spans="1:7" ht="24" customHeight="1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5">
        <f>1.2/1000</f>
        <v>1.1999999999999999E-3</v>
      </c>
      <c r="F61" s="42"/>
      <c r="G61" s="34"/>
    </row>
    <row r="62" spans="1:7" ht="31.5" customHeight="1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2.7/1000</f>
        <v>2.7000000000000001E-3</v>
      </c>
      <c r="F62" s="42"/>
      <c r="G62" s="34"/>
    </row>
    <row r="63" spans="1:7" ht="34.5" customHeight="1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36" customHeight="1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96">
        <v>0</v>
      </c>
      <c r="F67" s="44"/>
      <c r="G67" s="35"/>
    </row>
    <row r="68" spans="1:7" ht="34.5" customHeight="1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33" customHeight="1" x14ac:dyDescent="0.25">
      <c r="A69" s="1" t="s">
        <v>29</v>
      </c>
      <c r="B69" s="82" t="s">
        <v>38</v>
      </c>
      <c r="C69" s="83" t="s">
        <v>176</v>
      </c>
      <c r="D69" s="49">
        <v>7</v>
      </c>
      <c r="E69" s="96">
        <v>0</v>
      </c>
      <c r="F69" s="44"/>
      <c r="G69" s="35"/>
    </row>
    <row r="70" spans="1:7" ht="36.75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96">
        <f>3.2/1000</f>
        <v>3.2000000000000002E-3</v>
      </c>
      <c r="F70" s="61"/>
      <c r="G70" s="44"/>
    </row>
    <row r="71" spans="1:7" ht="32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96">
        <f>1/1000</f>
        <v>1E-3</v>
      </c>
      <c r="F71" s="44"/>
      <c r="G71" s="35"/>
    </row>
    <row r="72" spans="1:7" ht="31.5" customHeight="1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96">
        <v>0</v>
      </c>
      <c r="F72" s="44"/>
      <c r="G72" s="35"/>
    </row>
    <row r="73" spans="1:7" ht="48.7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96">
        <f>4/1000</f>
        <v>4.0000000000000001E-3</v>
      </c>
      <c r="F73" s="44"/>
      <c r="G73" s="35"/>
    </row>
    <row r="74" spans="1:7" ht="39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2120.4/1000</f>
        <v>2.1204000000000001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550/1000</f>
        <v>0.55000000000000004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1000/1000</f>
        <v>1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11">
        <f>830/1000</f>
        <v>0.83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45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6.5/1000</f>
        <v>6.4999999999999997E-3</v>
      </c>
      <c r="F79" s="31"/>
      <c r="G79" s="34"/>
    </row>
    <row r="80" spans="1:7" ht="45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0.245/1000</f>
        <v>2.4499999999999999E-4</v>
      </c>
      <c r="F80" s="42"/>
      <c r="G80" s="34"/>
    </row>
    <row r="81" spans="1:7" ht="30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5">
        <f>3/1000</f>
        <v>3.0000000000000001E-3</v>
      </c>
      <c r="F81" s="59"/>
      <c r="G81" s="31"/>
    </row>
    <row r="82" spans="1:7" ht="78" customHeight="1" x14ac:dyDescent="0.25">
      <c r="A82" s="2" t="s">
        <v>224</v>
      </c>
      <c r="B82" s="65" t="s">
        <v>290</v>
      </c>
      <c r="C82" s="71" t="s">
        <v>254</v>
      </c>
      <c r="D82" s="46">
        <v>6</v>
      </c>
      <c r="E82" s="105">
        <f>1/1000</f>
        <v>1E-3</v>
      </c>
      <c r="F82" s="59"/>
      <c r="G82" s="34"/>
    </row>
    <row r="83" spans="1:7" ht="83.45" customHeight="1" x14ac:dyDescent="0.25">
      <c r="A83" s="2" t="s">
        <v>224</v>
      </c>
      <c r="B83" s="65" t="s">
        <v>256</v>
      </c>
      <c r="C83" s="71" t="s">
        <v>255</v>
      </c>
      <c r="D83" s="46">
        <v>6</v>
      </c>
      <c r="E83" s="105">
        <f>12/1000</f>
        <v>1.2E-2</v>
      </c>
      <c r="F83" s="59"/>
      <c r="G83" s="34"/>
    </row>
    <row r="84" spans="1:7" ht="50.45" customHeight="1" x14ac:dyDescent="0.25">
      <c r="A84" s="2" t="s">
        <v>224</v>
      </c>
      <c r="B84" s="65" t="s">
        <v>257</v>
      </c>
      <c r="C84" s="71" t="s">
        <v>255</v>
      </c>
      <c r="D84" s="46">
        <v>6</v>
      </c>
      <c r="E84" s="105">
        <f>0/1000</f>
        <v>0</v>
      </c>
      <c r="F84" s="59"/>
      <c r="G84" s="34"/>
    </row>
    <row r="85" spans="1:7" ht="60" customHeight="1" x14ac:dyDescent="0.25">
      <c r="A85" s="2" t="s">
        <v>224</v>
      </c>
      <c r="B85" s="65" t="s">
        <v>259</v>
      </c>
      <c r="C85" s="71" t="s">
        <v>258</v>
      </c>
      <c r="D85" s="46">
        <v>7</v>
      </c>
      <c r="E85" s="105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260</v>
      </c>
      <c r="C86" s="71" t="s">
        <v>166</v>
      </c>
      <c r="D86" s="46">
        <v>6</v>
      </c>
      <c r="E86" s="105">
        <f>3/1000</f>
        <v>3.0000000000000001E-3</v>
      </c>
      <c r="F86" s="59"/>
      <c r="G86" s="34"/>
    </row>
    <row r="87" spans="1:7" ht="72" customHeight="1" x14ac:dyDescent="0.25">
      <c r="A87" s="2" t="s">
        <v>224</v>
      </c>
      <c r="B87" s="65" t="s">
        <v>272</v>
      </c>
      <c r="C87" s="71" t="s">
        <v>273</v>
      </c>
      <c r="D87" s="50">
        <v>5</v>
      </c>
      <c r="E87" s="105">
        <f>11.805/1000</f>
        <v>1.1805E-2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150/1000</f>
        <v>0.15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40/1000</f>
        <v>0.04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35/1000</f>
        <v>3.5000000000000003E-2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40/1000</f>
        <v>0.04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580/1000</f>
        <v>0.57999999999999996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0.748/1000</f>
        <v>7.4799999999999997E-4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f>1/1000</f>
        <v>1E-3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f>12/1000</f>
        <v>1.2E-2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11">
        <f>528.4/1000</f>
        <v>0.52839999999999998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11">
        <f>223.419/1000</f>
        <v>0.22341900000000001</v>
      </c>
      <c r="F98" s="42"/>
      <c r="G98" s="34"/>
    </row>
    <row r="99" spans="1:7" ht="45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45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0.21/1000</f>
        <v>2.0999999999999998E-4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5">
        <f>85/1000</f>
        <v>8.5000000000000006E-2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45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1.457/1000</f>
        <v>1.4570000000000002E-3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5">
        <f>10/1000</f>
        <v>0.01</v>
      </c>
      <c r="F104" s="45"/>
      <c r="G104" s="34"/>
    </row>
    <row r="105" spans="1:7" ht="45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1/1000</f>
        <v>1E-3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28.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2071.185/1000</f>
        <v>2.0711849999999998</v>
      </c>
      <c r="F113" s="42"/>
      <c r="G113" s="34"/>
    </row>
    <row r="114" spans="1:7" ht="29.25" customHeight="1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429.39/1000</f>
        <v>0.42938999999999999</v>
      </c>
      <c r="F114" s="55"/>
      <c r="G114" s="34"/>
    </row>
    <row r="115" spans="1:7" ht="28.5" customHeight="1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709.466/1000</f>
        <v>0.70946600000000004</v>
      </c>
      <c r="F115" s="55"/>
      <c r="G115" s="34"/>
    </row>
    <row r="116" spans="1:7" ht="27.75" customHeight="1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269.928/1000</f>
        <v>0.269928</v>
      </c>
      <c r="F116" s="55"/>
      <c r="G116" s="34"/>
    </row>
    <row r="117" spans="1:7" ht="25.5" customHeight="1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728.563/1000</f>
        <v>0.72856299999999996</v>
      </c>
      <c r="F117" s="55"/>
      <c r="G117" s="34"/>
    </row>
    <row r="118" spans="1:7" ht="27" customHeight="1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440.178/1000</f>
        <v>0.44017800000000001</v>
      </c>
      <c r="F118" s="55"/>
      <c r="G118" s="34"/>
    </row>
    <row r="119" spans="1:7" ht="28.5" customHeight="1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405.052/1000</f>
        <v>0.40505200000000002</v>
      </c>
      <c r="F119" s="55"/>
      <c r="G119" s="34"/>
    </row>
    <row r="120" spans="1:7" ht="26.25" customHeight="1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459.466/1000</f>
        <v>0.45946599999999999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5">
        <f>128.5/1000</f>
        <v>0.1285</v>
      </c>
      <c r="F121" s="59"/>
      <c r="G121" s="31"/>
    </row>
    <row r="122" spans="1:7" ht="27" customHeight="1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3.4/1000</f>
        <v>3.3999999999999998E-3</v>
      </c>
      <c r="F122" s="59"/>
      <c r="G122" s="31"/>
    </row>
    <row r="123" spans="1:7" ht="29.25" customHeight="1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2.8/1000</f>
        <v>2.8E-3</v>
      </c>
      <c r="F123" s="59"/>
      <c r="G123" s="31"/>
    </row>
    <row r="124" spans="1:7" ht="27" customHeight="1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28/1000</f>
        <v>2.8000000000000001E-2</v>
      </c>
      <c r="F124" s="59"/>
      <c r="G124" s="34"/>
    </row>
    <row r="125" spans="1:7" ht="28.5" customHeight="1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8/1000</f>
        <v>8.0000000000000002E-3</v>
      </c>
      <c r="F125" s="59"/>
      <c r="G125" s="34"/>
    </row>
    <row r="126" spans="1:7" ht="26.25" customHeight="1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6.5/1000</f>
        <v>6.4999999999999997E-3</v>
      </c>
      <c r="F126" s="59"/>
      <c r="G126" s="34"/>
    </row>
    <row r="127" spans="1:7" ht="28.5" customHeight="1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3.4/1000</f>
        <v>3.3999999999999998E-3</v>
      </c>
      <c r="F127" s="59"/>
      <c r="G127" s="34"/>
    </row>
    <row r="128" spans="1:7" ht="26.25" customHeight="1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4.2/1000</f>
        <v>4.2000000000000006E-3</v>
      </c>
      <c r="F128" s="42"/>
      <c r="G128" s="34"/>
    </row>
    <row r="129" spans="1:7" ht="30" customHeight="1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3.5/1000</f>
        <v>3.5000000000000001E-3</v>
      </c>
      <c r="F129" s="42"/>
      <c r="G129" s="34"/>
    </row>
    <row r="130" spans="1:7" ht="27" customHeight="1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9/1000</f>
        <v>8.9999999999999993E-3</v>
      </c>
      <c r="F130" s="42"/>
      <c r="G130" s="34"/>
    </row>
    <row r="131" spans="1:7" ht="27.75" customHeight="1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4.3/1000</f>
        <v>4.3E-3</v>
      </c>
      <c r="F131" s="42"/>
      <c r="G131" s="34"/>
    </row>
    <row r="132" spans="1:7" ht="20.25" customHeight="1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5">
        <f>69/1000</f>
        <v>6.9000000000000006E-2</v>
      </c>
      <c r="F132" s="31"/>
      <c r="G132" s="34"/>
    </row>
    <row r="133" spans="1:7" ht="30.75" customHeight="1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33" customHeight="1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7.4/1000</f>
        <v>7.4000000000000003E-3</v>
      </c>
      <c r="F134" s="31"/>
      <c r="G134" s="34"/>
    </row>
    <row r="135" spans="1:7" ht="36" customHeight="1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1.679/1000</f>
        <v>1.6790000000000002E-3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0.9/1000</f>
        <v>8.9999999999999998E-4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3.2/1000</f>
        <v>3.2000000000000002E-3</v>
      </c>
      <c r="F137" s="31"/>
      <c r="G137" s="34"/>
    </row>
    <row r="138" spans="1:7" ht="39" customHeight="1" x14ac:dyDescent="0.25">
      <c r="A138" s="2" t="s">
        <v>60</v>
      </c>
      <c r="B138" s="65" t="s">
        <v>277</v>
      </c>
      <c r="C138" s="7" t="s">
        <v>166</v>
      </c>
      <c r="D138" s="46">
        <v>7</v>
      </c>
      <c r="E138" s="59">
        <f>1.2/1000</f>
        <v>1.1999999999999999E-3</v>
      </c>
      <c r="F138" s="31"/>
      <c r="G138" s="34"/>
    </row>
    <row r="139" spans="1:7" ht="41.25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1.2/1000</f>
        <v>1.1999999999999999E-3</v>
      </c>
      <c r="F139" s="31"/>
      <c r="G139" s="34"/>
    </row>
    <row r="140" spans="1:7" ht="30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5">
        <f>0.5/1000</f>
        <v>5.0000000000000001E-4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7" t="s">
        <v>166</v>
      </c>
      <c r="D142" s="46">
        <v>6</v>
      </c>
      <c r="E142" s="105">
        <f>1.15/1000</f>
        <v>1.15E-3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7" t="s">
        <v>166</v>
      </c>
      <c r="D143" s="46">
        <v>6</v>
      </c>
      <c r="E143" s="94">
        <f>1.6/1000</f>
        <v>1.6000000000000001E-3</v>
      </c>
      <c r="F143" s="42"/>
      <c r="G143" s="34"/>
    </row>
    <row r="144" spans="1:7" ht="30" x14ac:dyDescent="0.25">
      <c r="A144" s="2" t="s">
        <v>60</v>
      </c>
      <c r="B144" s="65" t="s">
        <v>192</v>
      </c>
      <c r="C144" s="7" t="s">
        <v>166</v>
      </c>
      <c r="D144" s="46">
        <v>6</v>
      </c>
      <c r="E144" s="105">
        <f>1.15/1000</f>
        <v>1.15E-3</v>
      </c>
      <c r="F144" s="42"/>
      <c r="G144" s="34"/>
    </row>
    <row r="145" spans="1:7" ht="25.5" customHeight="1" x14ac:dyDescent="0.25">
      <c r="A145" s="2" t="s">
        <v>60</v>
      </c>
      <c r="B145" s="66" t="s">
        <v>86</v>
      </c>
      <c r="C145" s="7" t="s">
        <v>166</v>
      </c>
      <c r="D145" s="46">
        <v>6</v>
      </c>
      <c r="E145" s="94">
        <f>4.5/1000</f>
        <v>4.4999999999999997E-3</v>
      </c>
      <c r="F145" s="43"/>
      <c r="G145" s="31"/>
    </row>
    <row r="146" spans="1:7" ht="24.75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4">
        <f>0.08/1000</f>
        <v>8.0000000000000007E-5</v>
      </c>
      <c r="F146" s="42"/>
      <c r="G146" s="34"/>
    </row>
    <row r="147" spans="1:7" ht="30" x14ac:dyDescent="0.25">
      <c r="A147" s="2" t="s">
        <v>60</v>
      </c>
      <c r="B147" s="65" t="s">
        <v>278</v>
      </c>
      <c r="C147" s="7" t="s">
        <v>193</v>
      </c>
      <c r="D147" s="46">
        <v>6</v>
      </c>
      <c r="E147" s="94">
        <f>2.9/1000</f>
        <v>2.8999999999999998E-3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4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4">
        <f>4/1000</f>
        <v>4.0000000000000001E-3</v>
      </c>
      <c r="F149" s="42"/>
      <c r="G149" s="34"/>
    </row>
    <row r="150" spans="1:7" ht="45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4">
        <f>7.2/1000</f>
        <v>7.1999999999999998E-3</v>
      </c>
      <c r="F150" s="42"/>
      <c r="G150" s="34"/>
    </row>
    <row r="151" spans="1:7" ht="30" x14ac:dyDescent="0.25">
      <c r="A151" s="2" t="s">
        <v>60</v>
      </c>
      <c r="B151" s="65" t="s">
        <v>261</v>
      </c>
      <c r="C151" s="7" t="s">
        <v>166</v>
      </c>
      <c r="D151" s="46">
        <v>6</v>
      </c>
      <c r="E151" s="104">
        <f>5.5/1000</f>
        <v>5.4999999999999997E-3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104">
        <f>8/1000</f>
        <v>8.0000000000000002E-3</v>
      </c>
      <c r="F152" s="42"/>
      <c r="G152" s="34"/>
    </row>
    <row r="153" spans="1:7" ht="30" x14ac:dyDescent="0.25">
      <c r="A153" s="2" t="s">
        <v>60</v>
      </c>
      <c r="B153" s="65" t="s">
        <v>211</v>
      </c>
      <c r="C153" s="4" t="s">
        <v>193</v>
      </c>
      <c r="D153" s="46">
        <v>6</v>
      </c>
      <c r="E153" s="59">
        <f>3/1000</f>
        <v>3.0000000000000001E-3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5">
        <f>3.2/1000</f>
        <v>3.2000000000000002E-3</v>
      </c>
      <c r="F154" s="42"/>
      <c r="G154" s="34"/>
    </row>
    <row r="155" spans="1:7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1.658/1000</f>
        <v>1.658E-3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4">
        <f>0.772/1000</f>
        <v>7.7200000000000001E-4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4">
        <f>1.054/1000</f>
        <v>1.054E-3</v>
      </c>
      <c r="F157" s="42"/>
      <c r="G157" s="31"/>
    </row>
    <row r="158" spans="1:7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4">
        <f>0.4/1000</f>
        <v>4.0000000000000002E-4</v>
      </c>
      <c r="F158" s="42"/>
      <c r="G158" s="34"/>
    </row>
    <row r="159" spans="1:7" ht="30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4">
        <f>0.4/1000</f>
        <v>4.0000000000000002E-4</v>
      </c>
      <c r="F159" s="42"/>
      <c r="G159" s="34"/>
    </row>
    <row r="160" spans="1:7" ht="27" customHeight="1" x14ac:dyDescent="0.25">
      <c r="A160" s="2" t="s">
        <v>60</v>
      </c>
      <c r="B160" s="66" t="s">
        <v>160</v>
      </c>
      <c r="C160" s="7" t="s">
        <v>166</v>
      </c>
      <c r="D160" s="46">
        <v>6</v>
      </c>
      <c r="E160" s="94">
        <f>7/1000</f>
        <v>7.0000000000000001E-3</v>
      </c>
      <c r="F160" s="42"/>
      <c r="G160" s="34"/>
    </row>
    <row r="161" spans="1:7" ht="27" customHeight="1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4">
        <f>7/1000</f>
        <v>7.0000000000000001E-3</v>
      </c>
      <c r="F161" s="42"/>
      <c r="G161" s="34"/>
    </row>
    <row r="162" spans="1:7" ht="24" customHeight="1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4">
        <f>2.5/1000</f>
        <v>2.5000000000000001E-3</v>
      </c>
      <c r="F162" s="42"/>
      <c r="G162" s="34"/>
    </row>
    <row r="163" spans="1:7" ht="26.25" customHeight="1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1.5/1000</f>
        <v>1.5E-3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7" t="s">
        <v>166</v>
      </c>
      <c r="D164" s="46">
        <v>6</v>
      </c>
      <c r="E164" s="94">
        <f>2.4/1000</f>
        <v>2.3999999999999998E-3</v>
      </c>
      <c r="F164" s="42"/>
      <c r="G164" s="34"/>
    </row>
    <row r="165" spans="1:7" ht="45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4">
        <f>1.07/1000</f>
        <v>1.07E-3</v>
      </c>
      <c r="F165" s="42"/>
      <c r="G165" s="34"/>
    </row>
    <row r="166" spans="1:7" ht="45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4">
        <f>1.07/1000</f>
        <v>1.07E-3</v>
      </c>
      <c r="F166" s="42"/>
      <c r="G166" s="34"/>
    </row>
    <row r="167" spans="1:7" ht="30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0.9/1000</f>
        <v>8.9999999999999998E-4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4">
        <f>1.8/1000</f>
        <v>1.8E-3</v>
      </c>
      <c r="F168" s="42"/>
      <c r="G168" s="34"/>
    </row>
    <row r="169" spans="1:7" ht="25.15" customHeight="1" x14ac:dyDescent="0.25">
      <c r="A169" s="2" t="s">
        <v>60</v>
      </c>
      <c r="B169" s="66" t="s">
        <v>275</v>
      </c>
      <c r="C169" s="4" t="s">
        <v>193</v>
      </c>
      <c r="D169" s="46">
        <v>7</v>
      </c>
      <c r="E169" s="55">
        <f>2.58/1000</f>
        <v>2.5800000000000003E-3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1.1/1000</f>
        <v>1.1000000000000001E-3</v>
      </c>
      <c r="F170" s="42"/>
      <c r="G170" s="34"/>
    </row>
    <row r="171" spans="1:7" ht="29.25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0.75/1000</f>
        <v>7.5000000000000002E-4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4">
        <f>1.2/1000</f>
        <v>1.1999999999999999E-3</v>
      </c>
      <c r="F172" s="42"/>
      <c r="G172" s="34"/>
    </row>
    <row r="173" spans="1:7" ht="30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106">
        <f>0.72/1000</f>
        <v>7.1999999999999994E-4</v>
      </c>
      <c r="F173" s="43"/>
      <c r="G173" s="31"/>
    </row>
    <row r="174" spans="1:7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0.9/1000</f>
        <v>8.9999999999999998E-4</v>
      </c>
      <c r="F174" s="31"/>
      <c r="G174" s="31"/>
    </row>
    <row r="175" spans="1:7" ht="30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30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1/1000</f>
        <v>1E-3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19.5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4">
        <f>9/1000</f>
        <v>8.9999999999999993E-3</v>
      </c>
      <c r="F178" s="43"/>
      <c r="G178" s="31"/>
    </row>
    <row r="179" spans="1:7" ht="39.75" customHeight="1" x14ac:dyDescent="0.25">
      <c r="A179" s="2" t="s">
        <v>60</v>
      </c>
      <c r="B179" s="65" t="s">
        <v>276</v>
      </c>
      <c r="C179" s="38" t="s">
        <v>232</v>
      </c>
      <c r="D179" s="46">
        <v>6</v>
      </c>
      <c r="E179" s="59">
        <f>0.6/1000</f>
        <v>5.9999999999999995E-4</v>
      </c>
      <c r="F179" s="31"/>
      <c r="G179" s="31"/>
    </row>
    <row r="180" spans="1:7" ht="50.25" customHeight="1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6/1000</f>
        <v>6.0000000000000001E-3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30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4">
        <v>0</v>
      </c>
      <c r="F182" s="31"/>
      <c r="G182" s="34"/>
    </row>
    <row r="183" spans="1:7" ht="30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30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60" x14ac:dyDescent="0.25">
      <c r="A185" s="14" t="s">
        <v>60</v>
      </c>
      <c r="B185" s="97" t="s">
        <v>285</v>
      </c>
      <c r="C185" s="98" t="s">
        <v>286</v>
      </c>
      <c r="D185" s="52">
        <v>4</v>
      </c>
      <c r="E185" s="94">
        <v>0</v>
      </c>
      <c r="F185" s="59"/>
      <c r="G185" s="36"/>
    </row>
    <row r="186" spans="1:7" ht="49.5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1.845/1000</f>
        <v>1.8450000000000001E-3</v>
      </c>
      <c r="F186" s="31"/>
      <c r="G186" s="31"/>
    </row>
    <row r="187" spans="1:7" ht="45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45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0.2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56.4/1000</f>
        <v>5.6399999999999999E-2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85/1000</f>
        <v>8.5000000000000006E-2</v>
      </c>
      <c r="F190" s="61"/>
      <c r="G190" s="35"/>
    </row>
    <row r="191" spans="1:7" ht="45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1/1000</f>
        <v>1E-3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380/1000</f>
        <v>0.38</v>
      </c>
      <c r="F192" s="59"/>
      <c r="G192" s="34"/>
    </row>
    <row r="193" spans="1:7" ht="33.75" customHeight="1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200/1000</f>
        <v>0.2</v>
      </c>
      <c r="F193" s="59"/>
      <c r="G193" s="34"/>
    </row>
    <row r="194" spans="1:7" ht="36.75" customHeight="1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200/1000</f>
        <v>0.2</v>
      </c>
      <c r="F194" s="59"/>
      <c r="G194" s="34"/>
    </row>
    <row r="195" spans="1:7" ht="22.5" customHeight="1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398.42/1000</f>
        <v>0.39842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50/1000</f>
        <v>0.05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0/1000</f>
        <v>0</v>
      </c>
      <c r="F197" s="62"/>
      <c r="G197" s="34"/>
    </row>
    <row r="198" spans="1:7" ht="30" x14ac:dyDescent="0.25">
      <c r="A198" s="10" t="s">
        <v>110</v>
      </c>
      <c r="B198" s="68" t="s">
        <v>274</v>
      </c>
      <c r="C198" s="38" t="s">
        <v>244</v>
      </c>
      <c r="D198" s="46">
        <v>4</v>
      </c>
      <c r="E198" s="59">
        <f>35/1000</f>
        <v>3.5000000000000003E-2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31.047/1000</f>
        <v>3.1047000000000002E-2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11/1000</f>
        <v>1.0999999999999999E-2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0.657/1000</f>
        <v>6.5700000000000003E-4</v>
      </c>
      <c r="F204" s="31"/>
      <c r="G204" s="34"/>
    </row>
    <row r="205" spans="1:7" ht="30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200/1000</f>
        <v>0.2</v>
      </c>
      <c r="F206" s="59"/>
      <c r="G206" s="34"/>
    </row>
    <row r="207" spans="1:7" ht="45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45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0.257/1000</f>
        <v>2.5700000000000001E-4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5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23.01516100000001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  <c r="D213" s="101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2024-01-29T08:19:18Z</dcterms:modified>
  <cp:contentStatus/>
</cp:coreProperties>
</file>