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210" windowWidth="18555" windowHeight="7365" activeTab="3"/>
  </bookViews>
  <sheets>
    <sheet name="Глава 1" sheetId="1" r:id="rId1"/>
    <sheet name="Глава 2" sheetId="2" r:id="rId2"/>
    <sheet name="Глава 3" sheetId="3" r:id="rId3"/>
    <sheet name="Глава 4 с доп 1.4.14" sheetId="4" r:id="rId4"/>
  </sheets>
  <externalReferences>
    <externalReference r:id="rId7"/>
  </externalReferences>
  <definedNames>
    <definedName name="_xlnm._FilterDatabase" localSheetId="0" hidden="1">'Глава 1'!$A$7:$W$182</definedName>
    <definedName name="_xlnm.Print_Titles" localSheetId="0">'Глава 1'!$5:$8</definedName>
    <definedName name="_xlnm.Print_Titles" localSheetId="1">'Глава 2'!$5:$8</definedName>
    <definedName name="_xlnm.Print_Area" localSheetId="0">'Глава 1'!$A$1:$J$182</definedName>
    <definedName name="_xlnm.Print_Area" localSheetId="1">'Глава 2'!$A$1:$M$167</definedName>
    <definedName name="_xlnm.Print_Area" localSheetId="2">'Глава 3'!$A$1:$N$31</definedName>
    <definedName name="_xlnm.Print_Area" localSheetId="3">'Глава 4 с доп 1.4.14'!$A$1:$J$55</definedName>
  </definedNames>
  <calcPr fullCalcOnLoad="1"/>
</workbook>
</file>

<file path=xl/sharedStrings.xml><?xml version="1.0" encoding="utf-8"?>
<sst xmlns="http://schemas.openxmlformats.org/spreadsheetml/2006/main" count="936" uniqueCount="386">
  <si>
    <t>РАЗДЕЛ 1. ПРЕДПРОЕКТНЫЕ И ПРОЕКТНЫЕ РАБОТЫ</t>
  </si>
  <si>
    <t>Глава 1. ВЫДАЧА И ПОДТВЕРЖДЕНИЕ ТЕХНИЧЕСКИХ УСЛОВИЙ НА ПРОЕКТИРОВАНИЕ</t>
  </si>
  <si>
    <t>ГАЗОРАСПРЕДЕЛИТЕЛЬНОЙ СИСТЕМЫ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</si>
  <si>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</si>
  <si>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</si>
  <si>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</si>
  <si>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</si>
  <si>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</si>
  <si>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</si>
  <si>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</si>
  <si>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</si>
  <si>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</si>
  <si>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</si>
  <si>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</si>
  <si>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</si>
  <si>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</si>
  <si>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</si>
  <si>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</si>
  <si>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</si>
  <si>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</si>
  <si>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</si>
  <si>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</si>
  <si>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</si>
  <si>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</si>
  <si>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</si>
  <si>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</si>
  <si>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</si>
  <si>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</si>
  <si>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</si>
  <si>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1.1.1.</t>
  </si>
  <si>
    <t xml:space="preserve">Выдача технических условий на проектирование  газораспредели- </t>
  </si>
  <si>
    <t>объект</t>
  </si>
  <si>
    <t>инженер</t>
  </si>
  <si>
    <t xml:space="preserve">тельной системы поселка городского типа или микрорайона </t>
  </si>
  <si>
    <t>города с населением до 50 тыс.жителей</t>
  </si>
  <si>
    <t>1.1.2.</t>
  </si>
  <si>
    <t>То же, с населением до 200 тыс.жителей</t>
  </si>
  <si>
    <t>"</t>
  </si>
  <si>
    <t xml:space="preserve">(На каждые 50 тыс. жителей св.200 тыс. применять коэф.0,25) </t>
  </si>
  <si>
    <t>1.1.3.</t>
  </si>
  <si>
    <t>тельной системы населенного пункта сельской местности</t>
  </si>
  <si>
    <t>1.1.4.</t>
  </si>
  <si>
    <t>Выдача технических условий на проектирование подземного</t>
  </si>
  <si>
    <t>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</si>
  <si>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</si>
  <si>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</si>
  <si>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</si>
  <si>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</t>
  </si>
  <si>
    <t>1.1.7.</t>
  </si>
  <si>
    <t xml:space="preserve">Выдача технических условий на проектирование ГРП </t>
  </si>
  <si>
    <t>1.1.8.</t>
  </si>
  <si>
    <t xml:space="preserve">Выдача технических условий на установку ШРП </t>
  </si>
  <si>
    <t>1.1.9.</t>
  </si>
  <si>
    <t xml:space="preserve">тельной системы предприятия или котельной с ГРУ </t>
  </si>
  <si>
    <t>1.1.10.</t>
  </si>
  <si>
    <t xml:space="preserve">тельной системы предприятия или котельной  </t>
  </si>
  <si>
    <t>1.1.11.</t>
  </si>
  <si>
    <t xml:space="preserve">тельной системы общественного здания производственного </t>
  </si>
  <si>
    <t>назначения</t>
  </si>
  <si>
    <t>1.1.12.</t>
  </si>
  <si>
    <t xml:space="preserve">Выдача технических условий на установку бытовых газовых </t>
  </si>
  <si>
    <t xml:space="preserve">приборов в производственном, общественном (административном) </t>
  </si>
  <si>
    <t>и др.зданиях</t>
  </si>
  <si>
    <t>1.1.13.</t>
  </si>
  <si>
    <t xml:space="preserve">Выдача технических условий на проектирование реконструкции </t>
  </si>
  <si>
    <t>(протяжка, санация)  подземного газопровода</t>
  </si>
  <si>
    <t>1.1.14.</t>
  </si>
  <si>
    <t>Выдача технических условий на реконструкцию ГРП</t>
  </si>
  <si>
    <t>1.1.15.</t>
  </si>
  <si>
    <t xml:space="preserve">Выдача технических условий на вынос и(или) демонтаж </t>
  </si>
  <si>
    <t>подземного газопровода</t>
  </si>
  <si>
    <t>1.1.16.</t>
  </si>
  <si>
    <t>1.1.17.</t>
  </si>
  <si>
    <t>Выдача технических условий на реконструкцию газораспредели-</t>
  </si>
  <si>
    <t>тельной системы предприятия или котельной</t>
  </si>
  <si>
    <t>1.1.18.</t>
  </si>
  <si>
    <t xml:space="preserve">Выдача технических условий на установку промышленного </t>
  </si>
  <si>
    <t>счетчик</t>
  </si>
  <si>
    <t xml:space="preserve">счетчика газа </t>
  </si>
  <si>
    <t>1.1.19.</t>
  </si>
  <si>
    <t>Выдача технических условий на перенос существующих бытовых</t>
  </si>
  <si>
    <t xml:space="preserve">газовых приборов в производственном, общественном </t>
  </si>
  <si>
    <t xml:space="preserve">(административном) здании с учетом согласования </t>
  </si>
  <si>
    <t>(При выполнении работ без согласования проекта в пунктах 1.1.19-</t>
  </si>
  <si>
    <t>1.1.24  применять коэф. 0,7)</t>
  </si>
  <si>
    <t>1.1.20.</t>
  </si>
  <si>
    <t>Выдача технических условий на проектирование газораспредели-</t>
  </si>
  <si>
    <t xml:space="preserve">тельной системы  жилого дома индивидуальной застройки с </t>
  </si>
  <si>
    <t xml:space="preserve">учетом согласования </t>
  </si>
  <si>
    <t>1.1.21.</t>
  </si>
  <si>
    <t>Выдача технических условий на газификацию бани (летней кухни,</t>
  </si>
  <si>
    <t xml:space="preserve">гаража, теплицы) с учетом согласования </t>
  </si>
  <si>
    <t>1.1.22.</t>
  </si>
  <si>
    <t xml:space="preserve">газовых приборов в жилом доме с учетом согласования </t>
  </si>
  <si>
    <t>1.1.23.</t>
  </si>
  <si>
    <t>1.1.24.</t>
  </si>
  <si>
    <t xml:space="preserve">Выдача технических условий на установку  бытового счетчика </t>
  </si>
  <si>
    <t>газа на существующем газопроводе с учетом согласования</t>
  </si>
  <si>
    <t>1.1.25.</t>
  </si>
  <si>
    <t>Выдача технических условий на проектирование жилого дома от</t>
  </si>
  <si>
    <t>места подключения до приборов с количеством квартир до 20</t>
  </si>
  <si>
    <t>1.1.26.</t>
  </si>
  <si>
    <t xml:space="preserve">тельной системы многоквартирного жилого дома от места </t>
  </si>
  <si>
    <t xml:space="preserve">подключения до приборов </t>
  </si>
  <si>
    <t>1.1.27.</t>
  </si>
  <si>
    <t xml:space="preserve">тельной системы многоквартирного жилого дома с ШРП от места </t>
  </si>
  <si>
    <t>1.1.28.</t>
  </si>
  <si>
    <t>Подтверждение технических условий на проектирование</t>
  </si>
  <si>
    <t xml:space="preserve">газораспределительной системы поселка городского типа или  </t>
  </si>
  <si>
    <t>микрорайона города с населением до 50 тыс.жителей</t>
  </si>
  <si>
    <t>1.1.29.</t>
  </si>
  <si>
    <t>1.1.30.</t>
  </si>
  <si>
    <t xml:space="preserve">газораспределительной системы населенного пункта сельской </t>
  </si>
  <si>
    <t>местности</t>
  </si>
  <si>
    <t>1.1.31.</t>
  </si>
  <si>
    <t xml:space="preserve">Подтверждение технических условий на проектирование </t>
  </si>
  <si>
    <t>подземного  газопровода</t>
  </si>
  <si>
    <t>1.1.32.</t>
  </si>
  <si>
    <t>надземного газопровода</t>
  </si>
  <si>
    <t>1.1.33.</t>
  </si>
  <si>
    <t>межпоселкового подземного газопровода</t>
  </si>
  <si>
    <t>1.1.34.</t>
  </si>
  <si>
    <t xml:space="preserve">Подтверждение технических условий на проектирование ГРП </t>
  </si>
  <si>
    <t>1.1.35.</t>
  </si>
  <si>
    <t xml:space="preserve">Подтверждение технических условий на установку ШРП </t>
  </si>
  <si>
    <t>1.1.36.</t>
  </si>
  <si>
    <t>Подтверждение технических условий на разработку проекта газо-</t>
  </si>
  <si>
    <t>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</si>
  <si>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</si>
  <si>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газорас-</t>
  </si>
  <si>
    <t xml:space="preserve">делительной системы предприятия или котельной </t>
  </si>
  <si>
    <t>1.1.38.</t>
  </si>
  <si>
    <t>пределительной системы общественного здания производственного</t>
  </si>
  <si>
    <t>1.1.39.</t>
  </si>
  <si>
    <t>Подтверждение технических условий на установку бытовых</t>
  </si>
  <si>
    <t>(административном) и др.зданиях</t>
  </si>
  <si>
    <t>1.1.40.</t>
  </si>
  <si>
    <t xml:space="preserve">Подтверждение технических условий на реконструкцию подземного </t>
  </si>
  <si>
    <t>1.1.41.</t>
  </si>
  <si>
    <t>Подтверждение технических условий на реконструкцию газорас-</t>
  </si>
  <si>
    <t>пределительной системы предприятия или котельной</t>
  </si>
  <si>
    <t>1.1.42.</t>
  </si>
  <si>
    <t xml:space="preserve">Подтверждение технических условий на вынос и(или) демонтаж </t>
  </si>
  <si>
    <t>1.1.43.</t>
  </si>
  <si>
    <t>1.1.44.</t>
  </si>
  <si>
    <t>Подтверждение технических условий на реконструкцию ГРП</t>
  </si>
  <si>
    <t>1.1.45.</t>
  </si>
  <si>
    <t xml:space="preserve">Подтверждение технических условий на установку промышленного </t>
  </si>
  <si>
    <t>1.1.46.</t>
  </si>
  <si>
    <t xml:space="preserve">Подтверждение технических условий на перенос существующих </t>
  </si>
  <si>
    <t xml:space="preserve">бытовых газовых приборов в производственном, общественном </t>
  </si>
  <si>
    <t xml:space="preserve">(административном) здании с учетом согласования проекта </t>
  </si>
  <si>
    <t xml:space="preserve">(При выполнении работ без согласования проекта в пунктах 1.1.46- </t>
  </si>
  <si>
    <t>1.1.51 применять коэф. 0,7)</t>
  </si>
  <si>
    <t>1.1.47.</t>
  </si>
  <si>
    <t xml:space="preserve">газораспределительной системы  жилого дома индивидуальной </t>
  </si>
  <si>
    <t xml:space="preserve">застройки с учетом согласования </t>
  </si>
  <si>
    <t>1.1.48.</t>
  </si>
  <si>
    <t xml:space="preserve">Подтверждение технических условий на газификацию бани </t>
  </si>
  <si>
    <t>(летней кухни,гаража, теплицы) с учетом согласования</t>
  </si>
  <si>
    <t>1.1.49.</t>
  </si>
  <si>
    <t>Подтверждение технических условий на установку дополнительных</t>
  </si>
  <si>
    <t>1.1.50.</t>
  </si>
  <si>
    <t>бытовых газовых приборов в жилом доме с учетом согласования</t>
  </si>
  <si>
    <t>1.1.51.</t>
  </si>
  <si>
    <t>Подтверждение технических условий на установку бытового счет-</t>
  </si>
  <si>
    <t>чика газа на существующем газопроводе с учетом согласования</t>
  </si>
  <si>
    <t>1.1.52.</t>
  </si>
  <si>
    <t xml:space="preserve">газораспределительной системы  жилого дома с количеством  </t>
  </si>
  <si>
    <t xml:space="preserve">квартир до 20 от места подключения до приборов </t>
  </si>
  <si>
    <t>1.1.53.</t>
  </si>
  <si>
    <t>газораспределительной системы  многоквартирного жилого дома</t>
  </si>
  <si>
    <t xml:space="preserve">от места подключения до приборов </t>
  </si>
  <si>
    <t>1.1.54.</t>
  </si>
  <si>
    <t xml:space="preserve"> газораспределительной системы многоквартирного жилого дома</t>
  </si>
  <si>
    <t xml:space="preserve">с ШРП от места подключения до приборов </t>
  </si>
  <si>
    <t>Глава 2. СОГЛАСОВАНИЕ И ПЕРЕСОГЛАСОВАНИЕ ПРОЕКТОВ  НА СООТВЕТСТВИЕ</t>
  </si>
  <si>
    <t xml:space="preserve">                         ВЫДАННЫМ ТЕХНИЧЕСКИМ УСЛОВИЯМ</t>
  </si>
  <si>
    <t>1.2.1.</t>
  </si>
  <si>
    <t xml:space="preserve">Согласование  проекта газораспределительной системы поселка </t>
  </si>
  <si>
    <t>городского типа или микрорайона города с населением до 50 тыс.</t>
  </si>
  <si>
    <t>жителей</t>
  </si>
  <si>
    <t>1.2.2.</t>
  </si>
  <si>
    <t>1.2.3.</t>
  </si>
  <si>
    <t xml:space="preserve">Согласование проекта газораспределительной системы населен- </t>
  </si>
  <si>
    <t>ного пункта сельской местности при количестве домов до 10</t>
  </si>
  <si>
    <t>1.2.4.</t>
  </si>
  <si>
    <t>То же, при количестве жилых домов до 50</t>
  </si>
  <si>
    <t>1.2.5.</t>
  </si>
  <si>
    <t>То же, при количестве жилых домов до 100</t>
  </si>
  <si>
    <t>(На каждые дополнительные 10 домов применять коэф.1,1)</t>
  </si>
  <si>
    <t>1.2.6.</t>
  </si>
  <si>
    <t>Согласование проекта прокладки  подземного газопровода</t>
  </si>
  <si>
    <t>в населенном пункте</t>
  </si>
  <si>
    <t>1.2.7.</t>
  </si>
  <si>
    <t>1.2.8.</t>
  </si>
  <si>
    <t xml:space="preserve">Согласование проекта прокладки межпоселкового подземного </t>
  </si>
  <si>
    <t>газопровода протяженностью до 5 км</t>
  </si>
  <si>
    <t>1.2.9.</t>
  </si>
  <si>
    <t>То же, протяженностью до 10 км</t>
  </si>
  <si>
    <t>(На каждые дополнит. 5 км свыше 10 км применять коэф.1,5)</t>
  </si>
  <si>
    <t>1.2.10.</t>
  </si>
  <si>
    <t xml:space="preserve">Согласование проекта строительства ГРП </t>
  </si>
  <si>
    <t>1.2.11.</t>
  </si>
  <si>
    <t xml:space="preserve">Согласование проекта  установки  ШРП </t>
  </si>
  <si>
    <t>1.2.12.</t>
  </si>
  <si>
    <t xml:space="preserve">Согласование проекта газораспределительной системы </t>
  </si>
  <si>
    <t xml:space="preserve">предприятия или котельной с ГРУ </t>
  </si>
  <si>
    <t>1.2.13.</t>
  </si>
  <si>
    <t xml:space="preserve">предприятия или котельной  </t>
  </si>
  <si>
    <t>1.2.14.</t>
  </si>
  <si>
    <t>общественного здания производственного назначения</t>
  </si>
  <si>
    <t>1.2.15.</t>
  </si>
  <si>
    <t xml:space="preserve">Согласование проекта на установку бытовых газовых приборов в </t>
  </si>
  <si>
    <t>производственном, общественном (административном) и других</t>
  </si>
  <si>
    <t>зданиях</t>
  </si>
  <si>
    <t>1.2.16.</t>
  </si>
  <si>
    <t xml:space="preserve">Согласование проекта реконструкции (протяжка, санация)  </t>
  </si>
  <si>
    <t>1.2.17.</t>
  </si>
  <si>
    <t>Согласование проекта реконструкции ГРП</t>
  </si>
  <si>
    <t>1.2.18.</t>
  </si>
  <si>
    <t>Согласование проекта на вынос и(или) демонтаж подземного</t>
  </si>
  <si>
    <t>1.2.19.</t>
  </si>
  <si>
    <t>1.2.20.</t>
  </si>
  <si>
    <t>Согласование проекта  реконструкции газораспределительной</t>
  </si>
  <si>
    <t>системы предприятия или котельной</t>
  </si>
  <si>
    <t>1.2.21.</t>
  </si>
  <si>
    <t xml:space="preserve">Согласование проекта на установку промышл. счетчика газа </t>
  </si>
  <si>
    <t>1.2.22.</t>
  </si>
  <si>
    <t xml:space="preserve">Согласование проекта газораспределительной системы жилого </t>
  </si>
  <si>
    <t xml:space="preserve">дома от места подключения до приборов с количеством квартир </t>
  </si>
  <si>
    <t xml:space="preserve">до 20 </t>
  </si>
  <si>
    <t>1.2.23.</t>
  </si>
  <si>
    <t xml:space="preserve">Согласование проекта газораспределительной системы от места </t>
  </si>
  <si>
    <t xml:space="preserve">подключения до прибора многоквартирного жилого дома с одним </t>
  </si>
  <si>
    <t xml:space="preserve">вводом и фасадным газопроводом </t>
  </si>
  <si>
    <t>1.2.24.</t>
  </si>
  <si>
    <t xml:space="preserve">подключения до прибора многоквартирного жилого дома </t>
  </si>
  <si>
    <t>1.2.25.</t>
  </si>
  <si>
    <t xml:space="preserve">То же, при планировке квартир в двух уровнях </t>
  </si>
  <si>
    <t>1.2.26.</t>
  </si>
  <si>
    <t xml:space="preserve">подключения до прибора многоквартирного жилого дома с ШРП </t>
  </si>
  <si>
    <t>1.2.27.</t>
  </si>
  <si>
    <t>Согласование проекта прокладки  других инженерных подземных</t>
  </si>
  <si>
    <t xml:space="preserve"> коммуникаций</t>
  </si>
  <si>
    <t>1.2.28.</t>
  </si>
  <si>
    <t>Согласование места размещения объекта строительства</t>
  </si>
  <si>
    <t>(с выездом на место с коэф.1,5)</t>
  </si>
  <si>
    <t>1.2.29.</t>
  </si>
  <si>
    <t xml:space="preserve">Пересогласование  проекта газораспределительной системы </t>
  </si>
  <si>
    <t>поселка городского типа или микрорайона города с населением</t>
  </si>
  <si>
    <t xml:space="preserve"> до 50 тыс.жителей</t>
  </si>
  <si>
    <t>1.2.30.</t>
  </si>
  <si>
    <t>1.2.31.</t>
  </si>
  <si>
    <t>Пересогласование проекта газораспределительной системы насе-</t>
  </si>
  <si>
    <t>ленного пункта сельской местности при количестве домов до 10</t>
  </si>
  <si>
    <t>1.2.32.</t>
  </si>
  <si>
    <t>1.2.33.</t>
  </si>
  <si>
    <t>(На каждые дополнительные 10 домов цена увеличивается на 10 %)</t>
  </si>
  <si>
    <t>1.2.34.</t>
  </si>
  <si>
    <t>Пересогласование проекта прокладки  подземного газопровода</t>
  </si>
  <si>
    <t>1.2.35.</t>
  </si>
  <si>
    <t>1.2.36.</t>
  </si>
  <si>
    <t xml:space="preserve">Пересогласование проекта прокладки межпоселкового </t>
  </si>
  <si>
    <t>подземного газопровода протяженностью до 5 км</t>
  </si>
  <si>
    <t>1.2.37.</t>
  </si>
  <si>
    <t>(На каждые дополнительные 5 км свыше 10 км цена увеличи-</t>
  </si>
  <si>
    <t>вается на 50 %)</t>
  </si>
  <si>
    <t>1.2.38.</t>
  </si>
  <si>
    <t xml:space="preserve">Пересогласование проекта строительства ГРП </t>
  </si>
  <si>
    <t>1.2.39.</t>
  </si>
  <si>
    <t xml:space="preserve">Пересогласование проекта установки ШРП </t>
  </si>
  <si>
    <t>1.2.40.</t>
  </si>
  <si>
    <t xml:space="preserve">Пересогласование проекта газораспределительной системы </t>
  </si>
  <si>
    <t>1.2.41.</t>
  </si>
  <si>
    <t>1.2.42.</t>
  </si>
  <si>
    <t>1.2.43.</t>
  </si>
  <si>
    <t xml:space="preserve">Пересогласование проекта на установку бытовых газовых </t>
  </si>
  <si>
    <t xml:space="preserve">приборов в производственном,общественном (административном) </t>
  </si>
  <si>
    <t>и других зданиях</t>
  </si>
  <si>
    <t>1.2.44.</t>
  </si>
  <si>
    <t xml:space="preserve">Пересогласование проекта реконструкции (протяжка, санация)  </t>
  </si>
  <si>
    <t>1.2.45.</t>
  </si>
  <si>
    <t>Пересогласование проекта реконструкции ГРП</t>
  </si>
  <si>
    <t>1.2.46.</t>
  </si>
  <si>
    <t>Пересогласование проекта на вынос и(или) демонтаж подземного</t>
  </si>
  <si>
    <t>1.2.47.</t>
  </si>
  <si>
    <t>1.2.48.</t>
  </si>
  <si>
    <t>Пересогласование проекта на реконструкцию газораспределитель-</t>
  </si>
  <si>
    <t>ной системы предприятия или котельной</t>
  </si>
  <si>
    <t>1.2.49.</t>
  </si>
  <si>
    <t xml:space="preserve">Пересогласование проекта на установку промышл. счетчика газа </t>
  </si>
  <si>
    <t>1.2.50.</t>
  </si>
  <si>
    <t xml:space="preserve">жилого дома от места подключения до приборов  с количеством </t>
  </si>
  <si>
    <t xml:space="preserve">квартир до 20 </t>
  </si>
  <si>
    <t>1.2.51.</t>
  </si>
  <si>
    <t xml:space="preserve">Пересогласование проекта газораспределительной системы от </t>
  </si>
  <si>
    <t xml:space="preserve">места подключения до прибора многоквартирного жилого дома с </t>
  </si>
  <si>
    <t xml:space="preserve">одним вводом и фасадным газопроводом </t>
  </si>
  <si>
    <t>1.2.52.</t>
  </si>
  <si>
    <t xml:space="preserve">места подключения до прибора многоквартирного жилого дома </t>
  </si>
  <si>
    <t>1.2.53.</t>
  </si>
  <si>
    <t>1.2.54.</t>
  </si>
  <si>
    <t xml:space="preserve">от места подключения до прибора многоквартирного жилого дома </t>
  </si>
  <si>
    <t xml:space="preserve">с ШРП </t>
  </si>
  <si>
    <t>1.2.55.</t>
  </si>
  <si>
    <t>Пересогласование проекта прокладки  других инженерных</t>
  </si>
  <si>
    <t>подземных коммуникаций</t>
  </si>
  <si>
    <t>1.2.56.</t>
  </si>
  <si>
    <t>Пересогласование места размещения объекта строительства</t>
  </si>
  <si>
    <t>1.3.4.</t>
  </si>
  <si>
    <t xml:space="preserve">Согласование на соответствие выданным техническим условиям  </t>
  </si>
  <si>
    <t xml:space="preserve">проекта устройств ЭХЗ подземного газопровода </t>
  </si>
  <si>
    <t xml:space="preserve"> 1.3.4 - 1.3.6 применять коэф.0,5)</t>
  </si>
  <si>
    <t xml:space="preserve">Выдача технических условий на установку </t>
  </si>
  <si>
    <t>(обследование дома, составление эскиза)</t>
  </si>
  <si>
    <t>Глава 3. ВЫДАЧА ТЕХНИЧЕСКИХ УСЛОВИЙ И СОГЛАСОВАНИЕ ПРОЕКТОВ УСТРОЙСТВ</t>
  </si>
  <si>
    <t xml:space="preserve">  ЭЛЕКТРОХИМИЧЕСКОЙ ЗАЩИТЫ ОТ КОРРОЗИИ ПОДЗЕМНЫХ МЕТАЛЛИЧЕСКИХ СООРУЖЕНИЙ</t>
  </si>
  <si>
    <t>1.3.1.</t>
  </si>
  <si>
    <t xml:space="preserve">Выдача технических условий на проектирование устройств электро- </t>
  </si>
  <si>
    <t xml:space="preserve">химической защиты (ЭХЗ) от коррозии подземного газопровода </t>
  </si>
  <si>
    <t xml:space="preserve">(При выполнении работ по подтверждению выданных технических </t>
  </si>
  <si>
    <t>условий к пунктам 1.3.1 - 1.3.3 применять коэф.0,5)</t>
  </si>
  <si>
    <t>1.3.2.</t>
  </si>
  <si>
    <t xml:space="preserve">Выдача технических условий на проектирование устройств ЭХЗ </t>
  </si>
  <si>
    <t>на входе и выходе ГРП (ШРП)</t>
  </si>
  <si>
    <t>1.3.3.</t>
  </si>
  <si>
    <t>вводов в здания всех назначений</t>
  </si>
  <si>
    <t xml:space="preserve">(При выполнении работ по  пересогласования проекта к пунктам </t>
  </si>
  <si>
    <t>1.3.5.</t>
  </si>
  <si>
    <t>проекта устройств ЭХЗ на входе и выходе ГРП (ШРП)</t>
  </si>
  <si>
    <t>1.3.6.</t>
  </si>
  <si>
    <t xml:space="preserve">проекта устройств ЭХЗ вводов в здания всех назначений </t>
  </si>
  <si>
    <t>Глава 4. ПРОЕКТНЫЕ, КОНСУЛЬТАЦИОННЫЕ И ПРОЧИЕ РАБОТЫ</t>
  </si>
  <si>
    <t>1.4.1.</t>
  </si>
  <si>
    <t>Разработка проекта газоснабжения индивидуальной бани, теплицы,</t>
  </si>
  <si>
    <t xml:space="preserve"> гаража, летней кухни</t>
  </si>
  <si>
    <t>1.4.2.</t>
  </si>
  <si>
    <t xml:space="preserve">Разработка эскиза установки бытового счетчика газа на существую- </t>
  </si>
  <si>
    <t xml:space="preserve">щем газопроводе </t>
  </si>
  <si>
    <t>1.4.3.</t>
  </si>
  <si>
    <t xml:space="preserve">Составление  рабочего проекта на установку газовой плиты от </t>
  </si>
  <si>
    <t xml:space="preserve">индивидуальной газобаллонной установки с размещением </t>
  </si>
  <si>
    <t xml:space="preserve">установки в шкафу </t>
  </si>
  <si>
    <t>1.4.4.</t>
  </si>
  <si>
    <t>Составление исполнительной схемы стыков подземного</t>
  </si>
  <si>
    <t>газопровода при  длине до 10 м</t>
  </si>
  <si>
    <t>1.4.5.</t>
  </si>
  <si>
    <t xml:space="preserve">То же,  при длине газопровода от 11 до 100 м </t>
  </si>
  <si>
    <t>1.4.6.</t>
  </si>
  <si>
    <t xml:space="preserve">То же,  при длине газопровода  от 101 до 200 м 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</si>
  <si>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</si>
  <si>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</si>
  <si>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</si>
  <si>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</si>
  <si>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</si>
  <si>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</si>
  <si>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</t>
  </si>
  <si>
    <t>консультация</t>
  </si>
  <si>
    <t>бани, летней кухни и др.объектов при установке бытовых приборов</t>
  </si>
  <si>
    <t>1.4.10.</t>
  </si>
  <si>
    <t xml:space="preserve">Выдача консультаций по вопросам газоснабжения предприятия </t>
  </si>
  <si>
    <t>или котельной</t>
  </si>
  <si>
    <t>1.4.11.</t>
  </si>
  <si>
    <t>То же, общественного (административного) здания при установке</t>
  </si>
  <si>
    <t>бытовых газовых приборов</t>
  </si>
  <si>
    <t>1.4.12.</t>
  </si>
  <si>
    <t>Выдача копий архивных  документов предприятиям</t>
  </si>
  <si>
    <t>техник</t>
  </si>
  <si>
    <t>1.4.13.</t>
  </si>
  <si>
    <t>Выдача копий архивных  документов населению</t>
  </si>
  <si>
    <t>Примечания</t>
  </si>
  <si>
    <t xml:space="preserve">1 Стоимость проектных работ, не включенных в главу 4 раздела 1, определяются на основе </t>
  </si>
  <si>
    <t xml:space="preserve">   "Справочника базовых цен на проектные работы для строительства", Газооборудование и   </t>
  </si>
  <si>
    <t xml:space="preserve">    газоснабжение промышленных предприятий, зданий и сооружений. Наружное освещение. </t>
  </si>
  <si>
    <t xml:space="preserve">    М., Минстрой России, 1995.</t>
  </si>
  <si>
    <t xml:space="preserve">2 При внесении изменений в проектное решение или эскиз  (пункты 1.4.1 - 1.4.3)  или в исполнительную </t>
  </si>
  <si>
    <t xml:space="preserve">   схему стыков (пункты 1.4.4 - 1.4.6) стоимость дополнительных работ определяется ГРО с помощью</t>
  </si>
  <si>
    <t xml:space="preserve">   понижающих коэффициентов исходя из объема вносимых изменений (корректировок).</t>
  </si>
  <si>
    <t xml:space="preserve">3 При необходимости выезда на место обследования применять к тарифу коэф.1,5. </t>
  </si>
  <si>
    <t>1.4.14.</t>
  </si>
  <si>
    <t>Выдача технической возможности подачи природного газа</t>
  </si>
  <si>
    <t>2013 г ГГС</t>
  </si>
  <si>
    <t>2012-2013г Белоярскгаз</t>
  </si>
  <si>
    <t>Отклонение, руб.</t>
  </si>
  <si>
    <t>Отклонение, %.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</si>
</sst>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9"/>
      <color indexed="9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33" borderId="0" xfId="0" applyFill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33" borderId="0" xfId="0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33" borderId="1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Continuous"/>
    </xf>
    <xf numFmtId="49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Continuous"/>
    </xf>
    <xf numFmtId="49" fontId="0" fillId="0" borderId="12" xfId="0" applyNumberFormat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Continuous"/>
    </xf>
    <xf numFmtId="2" fontId="0" fillId="0" borderId="21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0" borderId="29" xfId="0" applyNumberFormat="1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0" fillId="0" borderId="17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49" fontId="0" fillId="0" borderId="30" xfId="0" applyNumberFormat="1" applyBorder="1" applyAlignment="1">
      <alignment horizontal="centerContinuous"/>
    </xf>
    <xf numFmtId="49" fontId="0" fillId="0" borderId="30" xfId="0" applyNumberFormat="1" applyBorder="1" applyAlignment="1">
      <alignment horizontal="right"/>
    </xf>
    <xf numFmtId="0" fontId="0" fillId="0" borderId="30" xfId="0" applyBorder="1" applyAlignment="1">
      <alignment/>
    </xf>
    <xf numFmtId="49" fontId="0" fillId="0" borderId="32" xfId="0" applyNumberForma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7" fillId="0" borderId="16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27" xfId="0" applyNumberFormat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7" fillId="34" borderId="32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2" fontId="7" fillId="34" borderId="35" xfId="0" applyNumberFormat="1" applyFont="1" applyFill="1" applyBorder="1" applyAlignment="1">
      <alignment horizontal="center"/>
    </xf>
    <xf numFmtId="49" fontId="7" fillId="34" borderId="27" xfId="0" applyNumberFormat="1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/>
    </xf>
    <xf numFmtId="4" fontId="7" fillId="34" borderId="35" xfId="0" applyNumberFormat="1" applyFont="1" applyFill="1" applyBorder="1" applyAlignment="1">
      <alignment horizontal="center"/>
    </xf>
    <xf numFmtId="4" fontId="7" fillId="34" borderId="34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Continuous"/>
    </xf>
    <xf numFmtId="2" fontId="0" fillId="0" borderId="3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0" xfId="0" applyNumberFormat="1" applyBorder="1" applyAlignment="1">
      <alignment/>
    </xf>
    <xf numFmtId="4" fontId="7" fillId="34" borderId="38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Continuous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31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7;%20&#1080;&#1085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произ календ"/>
      <sheetName val="коэф себест"/>
      <sheetName val="накл расх"/>
    </sheetNames>
    <sheetDataSet>
      <sheetData sheetId="0">
        <row r="226">
          <cell r="AB226">
            <v>268.8647208121827</v>
          </cell>
        </row>
        <row r="227">
          <cell r="AB227">
            <v>182.03451776649746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W183"/>
  <sheetViews>
    <sheetView showZeros="0" view="pageBreakPreview" zoomScaleSheetLayoutView="100" zoomScalePageLayoutView="0" workbookViewId="0" topLeftCell="A1">
      <selection activeCell="I10" sqref="I10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9.75390625" style="0" hidden="1" customWidth="1" outlineLevel="1"/>
    <col min="5" max="5" width="8.875" style="0" hidden="1" customWidth="1" outlineLevel="1"/>
    <col min="6" max="6" width="12.25390625" style="0" hidden="1" customWidth="1" outlineLevel="1"/>
    <col min="7" max="7" width="8.00390625" style="0" hidden="1" customWidth="1" outlineLevel="1"/>
    <col min="8" max="8" width="10.6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  <col min="15" max="15" width="0" style="0" hidden="1" customWidth="1"/>
    <col min="16" max="17" width="11.75390625" style="0" hidden="1" customWidth="1"/>
    <col min="18" max="18" width="0" style="0" hidden="1" customWidth="1"/>
    <col min="19" max="20" width="11.75390625" style="0" hidden="1" customWidth="1"/>
    <col min="21" max="21" width="1.625" style="170" hidden="1" customWidth="1"/>
    <col min="22" max="23" width="11.75390625" style="0" hidden="1" customWidth="1"/>
    <col min="24" max="26" width="0" style="0" hidden="1" customWidth="1"/>
  </cols>
  <sheetData>
    <row r="1" spans="1:21" s="48" customFormat="1" ht="22.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U1" s="169"/>
    </row>
    <row r="2" spans="1:23" ht="23.25" customHeight="1">
      <c r="A2" s="1" t="s">
        <v>1</v>
      </c>
      <c r="B2" s="1"/>
      <c r="C2" s="1"/>
      <c r="D2" s="1"/>
      <c r="E2" s="49"/>
      <c r="F2" s="49"/>
      <c r="G2" s="1"/>
      <c r="H2" s="1"/>
      <c r="I2" s="1"/>
      <c r="J2" s="1"/>
      <c r="K2" s="1"/>
      <c r="L2" s="1"/>
      <c r="M2" s="1"/>
      <c r="N2" s="1"/>
      <c r="P2" s="1"/>
      <c r="Q2" s="1"/>
      <c r="S2" s="1"/>
      <c r="T2" s="1"/>
      <c r="V2" s="1"/>
      <c r="W2" s="1"/>
    </row>
    <row r="3" spans="1:23" ht="14.25" customHeight="1">
      <c r="A3" s="1" t="s">
        <v>2</v>
      </c>
      <c r="B3" s="1"/>
      <c r="C3" s="1"/>
      <c r="D3" s="1"/>
      <c r="E3" s="49"/>
      <c r="F3" s="49"/>
      <c r="G3" s="1"/>
      <c r="H3" s="1"/>
      <c r="I3" s="1"/>
      <c r="J3" s="1"/>
      <c r="K3" s="1"/>
      <c r="L3" s="156">
        <v>0.55</v>
      </c>
      <c r="M3" s="1"/>
      <c r="N3" s="156">
        <v>0.45</v>
      </c>
      <c r="P3" s="1"/>
      <c r="Q3" s="1"/>
      <c r="S3" s="1"/>
      <c r="T3" s="1"/>
      <c r="V3" s="1"/>
      <c r="W3" s="1"/>
    </row>
    <row r="4" spans="6:23" ht="13.5" thickBot="1">
      <c r="F4" s="23"/>
      <c r="I4" s="174" t="s">
        <v>382</v>
      </c>
      <c r="J4" s="174"/>
      <c r="P4" s="175" t="s">
        <v>383</v>
      </c>
      <c r="Q4" s="175"/>
      <c r="S4" s="175" t="s">
        <v>384</v>
      </c>
      <c r="T4" s="175"/>
      <c r="V4" s="175" t="s">
        <v>385</v>
      </c>
      <c r="W4" s="175"/>
    </row>
    <row r="5" spans="1:23" ht="13.5" thickTop="1">
      <c r="A5" s="92"/>
      <c r="B5" s="94" t="s">
        <v>3</v>
      </c>
      <c r="C5" s="60" t="s">
        <v>4</v>
      </c>
      <c r="D5" s="61" t="s">
        <v>5</v>
      </c>
      <c r="E5" s="62" t="s">
        <v>6</v>
      </c>
      <c r="F5" s="63" t="s">
        <v>7</v>
      </c>
      <c r="G5" s="62" t="s">
        <v>8</v>
      </c>
      <c r="H5" s="64" t="s">
        <v>9</v>
      </c>
      <c r="I5" s="65" t="s">
        <v>10</v>
      </c>
      <c r="J5" s="66"/>
      <c r="K5" s="65" t="s">
        <v>10</v>
      </c>
      <c r="L5" s="66"/>
      <c r="M5" s="65" t="s">
        <v>10</v>
      </c>
      <c r="N5" s="66"/>
      <c r="P5" s="65" t="s">
        <v>10</v>
      </c>
      <c r="Q5" s="66"/>
      <c r="S5" s="65" t="s">
        <v>10</v>
      </c>
      <c r="T5" s="66"/>
      <c r="V5" s="65" t="s">
        <v>10</v>
      </c>
      <c r="W5" s="66"/>
    </row>
    <row r="6" spans="1:23" ht="12.75">
      <c r="A6" s="93"/>
      <c r="B6" s="95" t="s">
        <v>11</v>
      </c>
      <c r="C6" s="37" t="s">
        <v>12</v>
      </c>
      <c r="D6" s="38" t="s">
        <v>13</v>
      </c>
      <c r="E6" s="67" t="s">
        <v>14</v>
      </c>
      <c r="F6" s="39" t="s">
        <v>15</v>
      </c>
      <c r="G6" s="67" t="s">
        <v>16</v>
      </c>
      <c r="H6" s="40" t="s">
        <v>17</v>
      </c>
      <c r="I6" s="35" t="s">
        <v>18</v>
      </c>
      <c r="J6" s="68" t="s">
        <v>19</v>
      </c>
      <c r="K6" s="35" t="s">
        <v>18</v>
      </c>
      <c r="L6" s="68" t="s">
        <v>19</v>
      </c>
      <c r="M6" s="35" t="s">
        <v>18</v>
      </c>
      <c r="N6" s="68" t="s">
        <v>19</v>
      </c>
      <c r="P6" s="35" t="s">
        <v>18</v>
      </c>
      <c r="Q6" s="68" t="s">
        <v>19</v>
      </c>
      <c r="S6" s="35" t="s">
        <v>18</v>
      </c>
      <c r="T6" s="68" t="s">
        <v>19</v>
      </c>
      <c r="V6" s="35" t="s">
        <v>18</v>
      </c>
      <c r="W6" s="68" t="s">
        <v>19</v>
      </c>
    </row>
    <row r="7" spans="1:23" ht="12.75">
      <c r="A7" s="93"/>
      <c r="B7" s="36"/>
      <c r="C7" s="37"/>
      <c r="D7" s="38" t="s">
        <v>20</v>
      </c>
      <c r="E7" s="67" t="s">
        <v>21</v>
      </c>
      <c r="F7" s="39" t="s">
        <v>22</v>
      </c>
      <c r="G7" s="67" t="s">
        <v>23</v>
      </c>
      <c r="H7" s="40" t="s">
        <v>21</v>
      </c>
      <c r="I7" s="40" t="s">
        <v>24</v>
      </c>
      <c r="J7" s="69" t="s">
        <v>25</v>
      </c>
      <c r="K7" s="40" t="s">
        <v>24</v>
      </c>
      <c r="L7" s="69" t="s">
        <v>25</v>
      </c>
      <c r="M7" s="40" t="s">
        <v>24</v>
      </c>
      <c r="N7" s="69" t="s">
        <v>25</v>
      </c>
      <c r="P7" s="40" t="s">
        <v>24</v>
      </c>
      <c r="Q7" s="69" t="s">
        <v>25</v>
      </c>
      <c r="S7" s="40" t="s">
        <v>24</v>
      </c>
      <c r="T7" s="69" t="s">
        <v>25</v>
      </c>
      <c r="V7" s="40" t="s">
        <v>24</v>
      </c>
      <c r="W7" s="69" t="s">
        <v>25</v>
      </c>
    </row>
    <row r="8" spans="1:23" ht="12.75">
      <c r="A8" s="96"/>
      <c r="B8" s="41"/>
      <c r="C8" s="42"/>
      <c r="D8" s="43"/>
      <c r="E8" s="44">
        <v>1.1</v>
      </c>
      <c r="F8" s="45" t="s">
        <v>26</v>
      </c>
      <c r="G8" s="46" t="s">
        <v>21</v>
      </c>
      <c r="H8" s="109">
        <f>1+0.1+0.342+1.565</f>
        <v>3.007</v>
      </c>
      <c r="I8" s="47" t="s">
        <v>27</v>
      </c>
      <c r="J8" s="70" t="s">
        <v>28</v>
      </c>
      <c r="K8" s="47" t="s">
        <v>27</v>
      </c>
      <c r="L8" s="70" t="s">
        <v>28</v>
      </c>
      <c r="M8" s="47" t="s">
        <v>27</v>
      </c>
      <c r="N8" s="70" t="s">
        <v>28</v>
      </c>
      <c r="P8" s="47" t="s">
        <v>27</v>
      </c>
      <c r="Q8" s="70" t="s">
        <v>28</v>
      </c>
      <c r="S8" s="47" t="s">
        <v>27</v>
      </c>
      <c r="T8" s="70" t="s">
        <v>28</v>
      </c>
      <c r="V8" s="47" t="s">
        <v>27</v>
      </c>
      <c r="W8" s="70" t="s">
        <v>28</v>
      </c>
    </row>
    <row r="9" spans="1:23" ht="12.75">
      <c r="A9" s="97"/>
      <c r="B9" s="4"/>
      <c r="C9" s="9"/>
      <c r="D9" s="18"/>
      <c r="E9" s="30"/>
      <c r="F9" s="8"/>
      <c r="G9" s="10"/>
      <c r="H9" s="7"/>
      <c r="I9" s="10"/>
      <c r="J9" s="101">
        <v>1.298</v>
      </c>
      <c r="K9" s="10"/>
      <c r="L9" s="101">
        <v>1.298</v>
      </c>
      <c r="M9" s="10"/>
      <c r="N9" s="101">
        <v>1.298</v>
      </c>
      <c r="P9" s="10"/>
      <c r="Q9" s="101"/>
      <c r="S9" s="10"/>
      <c r="T9" s="101">
        <v>1.298</v>
      </c>
      <c r="V9" s="10"/>
      <c r="W9" s="101">
        <v>1.298</v>
      </c>
    </row>
    <row r="10" spans="1:23" ht="12.75">
      <c r="A10" s="98" t="s">
        <v>29</v>
      </c>
      <c r="B10" s="7" t="s">
        <v>30</v>
      </c>
      <c r="C10" s="10" t="s">
        <v>31</v>
      </c>
      <c r="D10" s="18" t="s">
        <v>32</v>
      </c>
      <c r="E10" s="12">
        <f>'[1]ФОТ'!$AB$226</f>
        <v>268.8647208121827</v>
      </c>
      <c r="F10" s="12">
        <v>6</v>
      </c>
      <c r="G10" s="13">
        <f>E10*F10</f>
        <v>1613.1883248730965</v>
      </c>
      <c r="H10" s="110">
        <f>G10*H8</f>
        <v>4850.857292893401</v>
      </c>
      <c r="I10" s="111">
        <f>ROUND(H10*1.25,0)</f>
        <v>6064</v>
      </c>
      <c r="J10" s="112"/>
      <c r="K10" s="150">
        <f>I10*$L$3</f>
        <v>3335.2000000000003</v>
      </c>
      <c r="L10" s="128">
        <f>J10*$L$3</f>
        <v>0</v>
      </c>
      <c r="M10" s="150">
        <f>I10*$N$3</f>
        <v>2728.8</v>
      </c>
      <c r="N10" s="116">
        <f>J10*$N$3</f>
        <v>0</v>
      </c>
      <c r="P10" s="111"/>
      <c r="Q10" s="112"/>
      <c r="S10" s="111">
        <f>I10-P10</f>
        <v>6064</v>
      </c>
      <c r="T10" s="111">
        <f>J10-Q10</f>
        <v>0</v>
      </c>
      <c r="V10" s="111" t="e">
        <f>I10/P10*100</f>
        <v>#DIV/0!</v>
      </c>
      <c r="W10" s="111"/>
    </row>
    <row r="11" spans="1:23" ht="12.75" customHeight="1">
      <c r="A11" s="98"/>
      <c r="B11" s="31" t="s">
        <v>33</v>
      </c>
      <c r="C11" s="10"/>
      <c r="D11" s="18"/>
      <c r="E11" s="12"/>
      <c r="F11" s="12"/>
      <c r="G11" s="13"/>
      <c r="H11" s="110"/>
      <c r="I11" s="111"/>
      <c r="J11" s="112"/>
      <c r="K11" s="150">
        <f aca="true" t="shared" si="0" ref="K11:K74">I11*$L$3</f>
        <v>0</v>
      </c>
      <c r="L11" s="128">
        <f aca="true" t="shared" si="1" ref="L11:L74">J11*$L$3</f>
        <v>0</v>
      </c>
      <c r="M11" s="150">
        <f aca="true" t="shared" si="2" ref="M11:M74">I11*$N$3</f>
        <v>0</v>
      </c>
      <c r="N11" s="116">
        <f aca="true" t="shared" si="3" ref="N11:N74">J11*$N$3</f>
        <v>0</v>
      </c>
      <c r="P11" s="111"/>
      <c r="Q11" s="112"/>
      <c r="S11" s="111">
        <f aca="true" t="shared" si="4" ref="S11:S74">I11-P11</f>
        <v>0</v>
      </c>
      <c r="T11" s="111">
        <f aca="true" t="shared" si="5" ref="T11:T74">J11-Q11</f>
        <v>0</v>
      </c>
      <c r="V11" s="111"/>
      <c r="W11" s="111"/>
    </row>
    <row r="12" spans="1:23" ht="12.75">
      <c r="A12" s="97"/>
      <c r="B12" s="31" t="s">
        <v>34</v>
      </c>
      <c r="C12" s="9"/>
      <c r="D12" s="18"/>
      <c r="E12" s="30"/>
      <c r="F12" s="8"/>
      <c r="G12" s="10"/>
      <c r="H12" s="113"/>
      <c r="I12" s="114"/>
      <c r="J12" s="115"/>
      <c r="K12" s="150">
        <f t="shared" si="0"/>
        <v>0</v>
      </c>
      <c r="L12" s="128">
        <f t="shared" si="1"/>
        <v>0</v>
      </c>
      <c r="M12" s="150">
        <f t="shared" si="2"/>
        <v>0</v>
      </c>
      <c r="N12" s="116">
        <f t="shared" si="3"/>
        <v>0</v>
      </c>
      <c r="P12" s="114"/>
      <c r="Q12" s="115"/>
      <c r="S12" s="111">
        <f t="shared" si="4"/>
        <v>0</v>
      </c>
      <c r="T12" s="111">
        <f t="shared" si="5"/>
        <v>0</v>
      </c>
      <c r="V12" s="111"/>
      <c r="W12" s="111"/>
    </row>
    <row r="13" spans="1:23" ht="10.5" customHeight="1">
      <c r="A13" s="97"/>
      <c r="B13" s="31"/>
      <c r="C13" s="9"/>
      <c r="D13" s="18"/>
      <c r="E13" s="30"/>
      <c r="F13" s="8"/>
      <c r="G13" s="10"/>
      <c r="H13" s="113"/>
      <c r="I13" s="114"/>
      <c r="J13" s="115"/>
      <c r="K13" s="150">
        <f t="shared" si="0"/>
        <v>0</v>
      </c>
      <c r="L13" s="128">
        <f t="shared" si="1"/>
        <v>0</v>
      </c>
      <c r="M13" s="150">
        <f t="shared" si="2"/>
        <v>0</v>
      </c>
      <c r="N13" s="116">
        <f t="shared" si="3"/>
        <v>0</v>
      </c>
      <c r="P13" s="114"/>
      <c r="Q13" s="115"/>
      <c r="S13" s="111">
        <f t="shared" si="4"/>
        <v>0</v>
      </c>
      <c r="T13" s="111">
        <f t="shared" si="5"/>
        <v>0</v>
      </c>
      <c r="V13" s="111"/>
      <c r="W13" s="111"/>
    </row>
    <row r="14" spans="1:23" ht="15" customHeight="1">
      <c r="A14" s="98" t="s">
        <v>35</v>
      </c>
      <c r="B14" s="31" t="s">
        <v>36</v>
      </c>
      <c r="C14" s="10" t="s">
        <v>37</v>
      </c>
      <c r="D14" s="18" t="s">
        <v>32</v>
      </c>
      <c r="E14" s="12">
        <f>E10</f>
        <v>268.8647208121827</v>
      </c>
      <c r="F14" s="12">
        <v>24</v>
      </c>
      <c r="G14" s="13">
        <f>E14*F14</f>
        <v>6452.753299492386</v>
      </c>
      <c r="H14" s="110">
        <f>G14*H8</f>
        <v>19403.429171573604</v>
      </c>
      <c r="I14" s="111">
        <f>ROUND(H14*1.25,0)</f>
        <v>24254</v>
      </c>
      <c r="J14" s="115"/>
      <c r="K14" s="150">
        <f t="shared" si="0"/>
        <v>13339.7</v>
      </c>
      <c r="L14" s="128">
        <f t="shared" si="1"/>
        <v>0</v>
      </c>
      <c r="M14" s="150">
        <f t="shared" si="2"/>
        <v>10914.300000000001</v>
      </c>
      <c r="N14" s="116">
        <f t="shared" si="3"/>
        <v>0</v>
      </c>
      <c r="P14" s="111"/>
      <c r="Q14" s="115"/>
      <c r="S14" s="111">
        <f t="shared" si="4"/>
        <v>24254</v>
      </c>
      <c r="T14" s="111">
        <f t="shared" si="5"/>
        <v>0</v>
      </c>
      <c r="V14" s="111" t="e">
        <f>I14/P14*100</f>
        <v>#DIV/0!</v>
      </c>
      <c r="W14" s="111"/>
    </row>
    <row r="15" spans="1:23" ht="15" customHeight="1">
      <c r="A15" s="98"/>
      <c r="B15" s="31" t="s">
        <v>38</v>
      </c>
      <c r="C15" s="10"/>
      <c r="D15" s="18"/>
      <c r="E15" s="15"/>
      <c r="F15" s="12"/>
      <c r="G15" s="13"/>
      <c r="H15" s="110"/>
      <c r="I15" s="111"/>
      <c r="J15" s="115"/>
      <c r="K15" s="150">
        <f t="shared" si="0"/>
        <v>0</v>
      </c>
      <c r="L15" s="128">
        <f t="shared" si="1"/>
        <v>0</v>
      </c>
      <c r="M15" s="150">
        <f t="shared" si="2"/>
        <v>0</v>
      </c>
      <c r="N15" s="116">
        <f t="shared" si="3"/>
        <v>0</v>
      </c>
      <c r="P15" s="111"/>
      <c r="Q15" s="115"/>
      <c r="S15" s="111">
        <f t="shared" si="4"/>
        <v>0</v>
      </c>
      <c r="T15" s="111">
        <f t="shared" si="5"/>
        <v>0</v>
      </c>
      <c r="V15" s="111"/>
      <c r="W15" s="111"/>
    </row>
    <row r="16" spans="1:23" ht="10.5" customHeight="1">
      <c r="A16" s="97"/>
      <c r="B16" s="4"/>
      <c r="C16" s="9"/>
      <c r="D16" s="18"/>
      <c r="E16" s="30"/>
      <c r="F16" s="8"/>
      <c r="G16" s="10"/>
      <c r="H16" s="113"/>
      <c r="I16" s="114"/>
      <c r="J16" s="115"/>
      <c r="K16" s="150">
        <f t="shared" si="0"/>
        <v>0</v>
      </c>
      <c r="L16" s="128">
        <f t="shared" si="1"/>
        <v>0</v>
      </c>
      <c r="M16" s="150">
        <f t="shared" si="2"/>
        <v>0</v>
      </c>
      <c r="N16" s="116">
        <f t="shared" si="3"/>
        <v>0</v>
      </c>
      <c r="P16" s="114"/>
      <c r="Q16" s="115"/>
      <c r="S16" s="111">
        <f t="shared" si="4"/>
        <v>0</v>
      </c>
      <c r="T16" s="111">
        <f t="shared" si="5"/>
        <v>0</v>
      </c>
      <c r="V16" s="111"/>
      <c r="W16" s="111"/>
    </row>
    <row r="17" spans="1:23" ht="12.75">
      <c r="A17" s="98" t="s">
        <v>39</v>
      </c>
      <c r="B17" s="7" t="s">
        <v>30</v>
      </c>
      <c r="C17" s="10" t="s">
        <v>37</v>
      </c>
      <c r="D17" s="18" t="s">
        <v>32</v>
      </c>
      <c r="E17" s="12">
        <f>E14</f>
        <v>268.8647208121827</v>
      </c>
      <c r="F17" s="12">
        <v>4</v>
      </c>
      <c r="G17" s="13">
        <f>E17*F17</f>
        <v>1075.458883248731</v>
      </c>
      <c r="H17" s="110">
        <f>G17*H8</f>
        <v>3233.9048619289338</v>
      </c>
      <c r="I17" s="111">
        <f>ROUND(H17*1.25,0)</f>
        <v>4042</v>
      </c>
      <c r="J17" s="115"/>
      <c r="K17" s="150">
        <f t="shared" si="0"/>
        <v>2223.1000000000004</v>
      </c>
      <c r="L17" s="128">
        <f t="shared" si="1"/>
        <v>0</v>
      </c>
      <c r="M17" s="150">
        <f t="shared" si="2"/>
        <v>1818.9</v>
      </c>
      <c r="N17" s="116">
        <f t="shared" si="3"/>
        <v>0</v>
      </c>
      <c r="P17" s="111"/>
      <c r="Q17" s="115"/>
      <c r="S17" s="111">
        <f t="shared" si="4"/>
        <v>4042</v>
      </c>
      <c r="T17" s="111">
        <f t="shared" si="5"/>
        <v>0</v>
      </c>
      <c r="V17" s="111" t="e">
        <f>I17/P17*100</f>
        <v>#DIV/0!</v>
      </c>
      <c r="W17" s="111"/>
    </row>
    <row r="18" spans="1:23" ht="15" customHeight="1">
      <c r="A18" s="98"/>
      <c r="B18" s="31" t="s">
        <v>40</v>
      </c>
      <c r="C18" s="10"/>
      <c r="D18" s="18"/>
      <c r="E18" s="12"/>
      <c r="F18" s="12"/>
      <c r="G18" s="13"/>
      <c r="H18" s="110"/>
      <c r="I18" s="111"/>
      <c r="J18" s="115"/>
      <c r="K18" s="150">
        <f t="shared" si="0"/>
        <v>0</v>
      </c>
      <c r="L18" s="128">
        <f t="shared" si="1"/>
        <v>0</v>
      </c>
      <c r="M18" s="150">
        <f t="shared" si="2"/>
        <v>0</v>
      </c>
      <c r="N18" s="116">
        <f t="shared" si="3"/>
        <v>0</v>
      </c>
      <c r="P18" s="111"/>
      <c r="Q18" s="115"/>
      <c r="S18" s="111">
        <f t="shared" si="4"/>
        <v>0</v>
      </c>
      <c r="T18" s="111">
        <f t="shared" si="5"/>
        <v>0</v>
      </c>
      <c r="V18" s="111"/>
      <c r="W18" s="111"/>
    </row>
    <row r="19" spans="1:23" ht="12.75" customHeight="1">
      <c r="A19" s="97"/>
      <c r="B19" s="4"/>
      <c r="C19" s="9"/>
      <c r="D19" s="18"/>
      <c r="E19" s="30"/>
      <c r="F19" s="8"/>
      <c r="G19" s="10"/>
      <c r="H19" s="113"/>
      <c r="I19" s="114"/>
      <c r="J19" s="115"/>
      <c r="K19" s="150">
        <f t="shared" si="0"/>
        <v>0</v>
      </c>
      <c r="L19" s="128">
        <f t="shared" si="1"/>
        <v>0</v>
      </c>
      <c r="M19" s="150">
        <f t="shared" si="2"/>
        <v>0</v>
      </c>
      <c r="N19" s="116">
        <f t="shared" si="3"/>
        <v>0</v>
      </c>
      <c r="P19" s="114"/>
      <c r="Q19" s="115"/>
      <c r="S19" s="111">
        <f t="shared" si="4"/>
        <v>0</v>
      </c>
      <c r="T19" s="111">
        <f t="shared" si="5"/>
        <v>0</v>
      </c>
      <c r="V19" s="111"/>
      <c r="W19" s="111"/>
    </row>
    <row r="20" spans="1:23" ht="12.75">
      <c r="A20" s="98" t="s">
        <v>41</v>
      </c>
      <c r="B20" s="7" t="s">
        <v>42</v>
      </c>
      <c r="C20" s="10" t="s">
        <v>37</v>
      </c>
      <c r="D20" s="18" t="s">
        <v>32</v>
      </c>
      <c r="E20" s="12">
        <f>E17</f>
        <v>268.8647208121827</v>
      </c>
      <c r="F20" s="12">
        <v>6</v>
      </c>
      <c r="G20" s="13">
        <f>E20*F20</f>
        <v>1613.1883248730965</v>
      </c>
      <c r="H20" s="110">
        <f>G20*H8</f>
        <v>4850.857292893401</v>
      </c>
      <c r="I20" s="111">
        <f>ROUND(H20*1.25,0)</f>
        <v>6064</v>
      </c>
      <c r="J20" s="116">
        <f>ROUND(H20*$J$9,0)</f>
        <v>6296</v>
      </c>
      <c r="K20" s="150">
        <f t="shared" si="0"/>
        <v>3335.2000000000003</v>
      </c>
      <c r="L20" s="128">
        <f t="shared" si="1"/>
        <v>3462.8</v>
      </c>
      <c r="M20" s="150">
        <f t="shared" si="2"/>
        <v>2728.8</v>
      </c>
      <c r="N20" s="116">
        <f t="shared" si="3"/>
        <v>2833.2000000000003</v>
      </c>
      <c r="P20" s="111"/>
      <c r="Q20" s="116"/>
      <c r="S20" s="111">
        <f t="shared" si="4"/>
        <v>6064</v>
      </c>
      <c r="T20" s="111">
        <f t="shared" si="5"/>
        <v>6296</v>
      </c>
      <c r="V20" s="111" t="e">
        <f>I20/P20*100</f>
        <v>#DIV/0!</v>
      </c>
      <c r="W20" s="111" t="e">
        <f>J20/Q20*100</f>
        <v>#DIV/0!</v>
      </c>
    </row>
    <row r="21" spans="1:23" ht="12.75">
      <c r="A21" s="98"/>
      <c r="B21" s="7" t="s">
        <v>43</v>
      </c>
      <c r="C21" s="10"/>
      <c r="D21" s="18"/>
      <c r="E21" s="12"/>
      <c r="F21" s="15"/>
      <c r="G21" s="11"/>
      <c r="H21" s="110"/>
      <c r="I21" s="111"/>
      <c r="J21" s="112"/>
      <c r="K21" s="150">
        <f t="shared" si="0"/>
        <v>0</v>
      </c>
      <c r="L21" s="128">
        <f t="shared" si="1"/>
        <v>0</v>
      </c>
      <c r="M21" s="150">
        <f t="shared" si="2"/>
        <v>0</v>
      </c>
      <c r="N21" s="116">
        <f t="shared" si="3"/>
        <v>0</v>
      </c>
      <c r="P21" s="111"/>
      <c r="Q21" s="112"/>
      <c r="S21" s="111">
        <f t="shared" si="4"/>
        <v>0</v>
      </c>
      <c r="T21" s="111">
        <f t="shared" si="5"/>
        <v>0</v>
      </c>
      <c r="V21" s="111"/>
      <c r="W21" s="111"/>
    </row>
    <row r="22" spans="1:23" ht="9.75" customHeight="1">
      <c r="A22" s="98"/>
      <c r="B22" s="7"/>
      <c r="C22" s="10"/>
      <c r="D22" s="18"/>
      <c r="E22" s="12"/>
      <c r="F22" s="15"/>
      <c r="G22" s="11"/>
      <c r="H22" s="110"/>
      <c r="I22" s="111"/>
      <c r="J22" s="112"/>
      <c r="K22" s="150">
        <f t="shared" si="0"/>
        <v>0</v>
      </c>
      <c r="L22" s="128">
        <f t="shared" si="1"/>
        <v>0</v>
      </c>
      <c r="M22" s="150">
        <f t="shared" si="2"/>
        <v>0</v>
      </c>
      <c r="N22" s="116">
        <f t="shared" si="3"/>
        <v>0</v>
      </c>
      <c r="P22" s="111"/>
      <c r="Q22" s="112"/>
      <c r="S22" s="111">
        <f t="shared" si="4"/>
        <v>0</v>
      </c>
      <c r="T22" s="111">
        <f t="shared" si="5"/>
        <v>0</v>
      </c>
      <c r="V22" s="111"/>
      <c r="W22" s="111"/>
    </row>
    <row r="23" spans="1:23" ht="13.5" customHeight="1">
      <c r="A23" s="98" t="s">
        <v>44</v>
      </c>
      <c r="B23" s="7" t="s">
        <v>45</v>
      </c>
      <c r="C23" s="10" t="s">
        <v>37</v>
      </c>
      <c r="D23" s="18" t="s">
        <v>32</v>
      </c>
      <c r="E23" s="12">
        <f>E20</f>
        <v>268.8647208121827</v>
      </c>
      <c r="F23" s="15">
        <v>4</v>
      </c>
      <c r="G23" s="13">
        <f>E23*F23</f>
        <v>1075.458883248731</v>
      </c>
      <c r="H23" s="110">
        <f>G23*H8</f>
        <v>3233.9048619289338</v>
      </c>
      <c r="I23" s="111">
        <f>ROUND(H23*1.25,0)</f>
        <v>4042</v>
      </c>
      <c r="J23" s="116">
        <f>ROUND(H23*$J$9,0)</f>
        <v>4198</v>
      </c>
      <c r="K23" s="150">
        <f t="shared" si="0"/>
        <v>2223.1000000000004</v>
      </c>
      <c r="L23" s="128">
        <f t="shared" si="1"/>
        <v>2308.9</v>
      </c>
      <c r="M23" s="150">
        <f t="shared" si="2"/>
        <v>1818.9</v>
      </c>
      <c r="N23" s="116">
        <f t="shared" si="3"/>
        <v>1889.1000000000001</v>
      </c>
      <c r="P23" s="111"/>
      <c r="Q23" s="116"/>
      <c r="S23" s="111">
        <f t="shared" si="4"/>
        <v>4042</v>
      </c>
      <c r="T23" s="111">
        <f t="shared" si="5"/>
        <v>4198</v>
      </c>
      <c r="V23" s="111" t="e">
        <f>I23/P23*100</f>
        <v>#DIV/0!</v>
      </c>
      <c r="W23" s="111" t="e">
        <f>J23/Q23*100</f>
        <v>#DIV/0!</v>
      </c>
    </row>
    <row r="24" spans="1:23" ht="12.75">
      <c r="A24" s="98"/>
      <c r="B24" s="7"/>
      <c r="C24" s="10"/>
      <c r="D24" s="18"/>
      <c r="E24" s="12"/>
      <c r="F24" s="15"/>
      <c r="G24" s="11"/>
      <c r="H24" s="110"/>
      <c r="I24" s="111"/>
      <c r="J24" s="112"/>
      <c r="K24" s="150">
        <f t="shared" si="0"/>
        <v>0</v>
      </c>
      <c r="L24" s="128">
        <f t="shared" si="1"/>
        <v>0</v>
      </c>
      <c r="M24" s="150">
        <f t="shared" si="2"/>
        <v>0</v>
      </c>
      <c r="N24" s="116">
        <f t="shared" si="3"/>
        <v>0</v>
      </c>
      <c r="P24" s="111"/>
      <c r="Q24" s="112"/>
      <c r="S24" s="111">
        <f t="shared" si="4"/>
        <v>0</v>
      </c>
      <c r="T24" s="111">
        <f t="shared" si="5"/>
        <v>0</v>
      </c>
      <c r="V24" s="111"/>
      <c r="W24" s="111"/>
    </row>
    <row r="25" spans="1:23" ht="12.75">
      <c r="A25" s="98" t="s">
        <v>46</v>
      </c>
      <c r="B25" s="7" t="s">
        <v>47</v>
      </c>
      <c r="C25" s="10" t="s">
        <v>37</v>
      </c>
      <c r="D25" s="18" t="s">
        <v>32</v>
      </c>
      <c r="E25" s="12">
        <f>E23</f>
        <v>268.8647208121827</v>
      </c>
      <c r="F25" s="15">
        <v>5</v>
      </c>
      <c r="G25" s="13">
        <f>E25*F25</f>
        <v>1344.3236040609136</v>
      </c>
      <c r="H25" s="110">
        <f>G25*H8</f>
        <v>4042.381077411167</v>
      </c>
      <c r="I25" s="111">
        <f>ROUND(H25*1.25,0)</f>
        <v>5053</v>
      </c>
      <c r="J25" s="112"/>
      <c r="K25" s="150">
        <f t="shared" si="0"/>
        <v>2779.15</v>
      </c>
      <c r="L25" s="128">
        <f t="shared" si="1"/>
        <v>0</v>
      </c>
      <c r="M25" s="150">
        <f t="shared" si="2"/>
        <v>2273.85</v>
      </c>
      <c r="N25" s="116">
        <f t="shared" si="3"/>
        <v>0</v>
      </c>
      <c r="P25" s="111"/>
      <c r="Q25" s="112"/>
      <c r="S25" s="111">
        <f t="shared" si="4"/>
        <v>5053</v>
      </c>
      <c r="T25" s="111">
        <f t="shared" si="5"/>
        <v>0</v>
      </c>
      <c r="V25" s="111" t="e">
        <f>I25/P25*100</f>
        <v>#DIV/0!</v>
      </c>
      <c r="W25" s="111"/>
    </row>
    <row r="26" spans="1:23" ht="12.75">
      <c r="A26" s="98"/>
      <c r="B26" s="7" t="s">
        <v>43</v>
      </c>
      <c r="C26" s="10"/>
      <c r="D26" s="18"/>
      <c r="E26" s="12"/>
      <c r="F26" s="15"/>
      <c r="G26" s="11"/>
      <c r="H26" s="110"/>
      <c r="I26" s="111"/>
      <c r="J26" s="112"/>
      <c r="K26" s="150">
        <f t="shared" si="0"/>
        <v>0</v>
      </c>
      <c r="L26" s="128">
        <f t="shared" si="1"/>
        <v>0</v>
      </c>
      <c r="M26" s="150">
        <f t="shared" si="2"/>
        <v>0</v>
      </c>
      <c r="N26" s="116">
        <f t="shared" si="3"/>
        <v>0</v>
      </c>
      <c r="P26" s="111"/>
      <c r="Q26" s="112"/>
      <c r="S26" s="111">
        <f t="shared" si="4"/>
        <v>0</v>
      </c>
      <c r="T26" s="111">
        <f t="shared" si="5"/>
        <v>0</v>
      </c>
      <c r="V26" s="111"/>
      <c r="W26" s="111"/>
    </row>
    <row r="27" spans="1:23" ht="9" customHeight="1">
      <c r="A27" s="98"/>
      <c r="B27" s="31"/>
      <c r="C27" s="10"/>
      <c r="D27" s="18"/>
      <c r="E27" s="12"/>
      <c r="F27" s="15"/>
      <c r="G27" s="11"/>
      <c r="H27" s="110"/>
      <c r="I27" s="111"/>
      <c r="J27" s="112"/>
      <c r="K27" s="150">
        <f t="shared" si="0"/>
        <v>0</v>
      </c>
      <c r="L27" s="128">
        <f t="shared" si="1"/>
        <v>0</v>
      </c>
      <c r="M27" s="150">
        <f t="shared" si="2"/>
        <v>0</v>
      </c>
      <c r="N27" s="116">
        <f t="shared" si="3"/>
        <v>0</v>
      </c>
      <c r="P27" s="111"/>
      <c r="Q27" s="112"/>
      <c r="S27" s="111">
        <f t="shared" si="4"/>
        <v>0</v>
      </c>
      <c r="T27" s="111">
        <f t="shared" si="5"/>
        <v>0</v>
      </c>
      <c r="V27" s="111"/>
      <c r="W27" s="111"/>
    </row>
    <row r="28" spans="1:23" ht="14.25" customHeight="1">
      <c r="A28" s="98" t="s">
        <v>48</v>
      </c>
      <c r="B28" s="7" t="s">
        <v>49</v>
      </c>
      <c r="C28" s="10" t="s">
        <v>37</v>
      </c>
      <c r="D28" s="18" t="s">
        <v>32</v>
      </c>
      <c r="E28" s="12">
        <f>E25</f>
        <v>268.8647208121827</v>
      </c>
      <c r="F28" s="15">
        <v>6</v>
      </c>
      <c r="G28" s="13">
        <f>E28*F28</f>
        <v>1613.1883248730965</v>
      </c>
      <c r="H28" s="110">
        <f>G28*H8</f>
        <v>4850.857292893401</v>
      </c>
      <c r="I28" s="111">
        <f>ROUND(H28*1.25,0)</f>
        <v>6064</v>
      </c>
      <c r="J28" s="116"/>
      <c r="K28" s="150">
        <f t="shared" si="0"/>
        <v>3335.2000000000003</v>
      </c>
      <c r="L28" s="128">
        <f t="shared" si="1"/>
        <v>0</v>
      </c>
      <c r="M28" s="150">
        <f t="shared" si="2"/>
        <v>2728.8</v>
      </c>
      <c r="N28" s="116">
        <f t="shared" si="3"/>
        <v>0</v>
      </c>
      <c r="P28" s="111"/>
      <c r="Q28" s="116"/>
      <c r="S28" s="111">
        <f t="shared" si="4"/>
        <v>6064</v>
      </c>
      <c r="T28" s="111">
        <f t="shared" si="5"/>
        <v>0</v>
      </c>
      <c r="V28" s="111" t="e">
        <f>I28/P28*100</f>
        <v>#DIV/0!</v>
      </c>
      <c r="W28" s="111"/>
    </row>
    <row r="29" spans="1:23" ht="12.75">
      <c r="A29" s="98"/>
      <c r="B29" s="7"/>
      <c r="C29" s="10"/>
      <c r="D29" s="18"/>
      <c r="E29" s="15"/>
      <c r="F29" s="34"/>
      <c r="G29" s="13"/>
      <c r="H29" s="110"/>
      <c r="I29" s="111"/>
      <c r="J29" s="117"/>
      <c r="K29" s="150">
        <f t="shared" si="0"/>
        <v>0</v>
      </c>
      <c r="L29" s="128">
        <f t="shared" si="1"/>
        <v>0</v>
      </c>
      <c r="M29" s="150">
        <f t="shared" si="2"/>
        <v>0</v>
      </c>
      <c r="N29" s="116">
        <f t="shared" si="3"/>
        <v>0</v>
      </c>
      <c r="P29" s="111"/>
      <c r="Q29" s="117"/>
      <c r="S29" s="111">
        <f t="shared" si="4"/>
        <v>0</v>
      </c>
      <c r="T29" s="111">
        <f t="shared" si="5"/>
        <v>0</v>
      </c>
      <c r="V29" s="111"/>
      <c r="W29" s="111"/>
    </row>
    <row r="30" spans="1:23" ht="12.75" customHeight="1">
      <c r="A30" s="98" t="s">
        <v>50</v>
      </c>
      <c r="B30" s="7" t="s">
        <v>51</v>
      </c>
      <c r="C30" s="10" t="s">
        <v>37</v>
      </c>
      <c r="D30" s="18" t="s">
        <v>32</v>
      </c>
      <c r="E30" s="12">
        <f>E28</f>
        <v>268.8647208121827</v>
      </c>
      <c r="F30" s="34">
        <v>4</v>
      </c>
      <c r="G30" s="13">
        <f>E30*F30</f>
        <v>1075.458883248731</v>
      </c>
      <c r="H30" s="110">
        <f>G30*H8</f>
        <v>3233.9048619289338</v>
      </c>
      <c r="I30" s="111">
        <f>ROUND(H30*1.25,0)</f>
        <v>4042</v>
      </c>
      <c r="J30" s="116">
        <f>ROUND(H30*$J$9,0)</f>
        <v>4198</v>
      </c>
      <c r="K30" s="150">
        <f t="shared" si="0"/>
        <v>2223.1000000000004</v>
      </c>
      <c r="L30" s="128">
        <f t="shared" si="1"/>
        <v>2308.9</v>
      </c>
      <c r="M30" s="150">
        <f t="shared" si="2"/>
        <v>1818.9</v>
      </c>
      <c r="N30" s="116">
        <f t="shared" si="3"/>
        <v>1889.1000000000001</v>
      </c>
      <c r="P30" s="111"/>
      <c r="Q30" s="116"/>
      <c r="S30" s="111">
        <f t="shared" si="4"/>
        <v>4042</v>
      </c>
      <c r="T30" s="111">
        <f t="shared" si="5"/>
        <v>4198</v>
      </c>
      <c r="V30" s="111" t="e">
        <f>I30/P30*100</f>
        <v>#DIV/0!</v>
      </c>
      <c r="W30" s="111" t="e">
        <f>J30/Q30*100</f>
        <v>#DIV/0!</v>
      </c>
    </row>
    <row r="31" spans="1:23" ht="10.5" customHeight="1">
      <c r="A31" s="97"/>
      <c r="B31" s="4"/>
      <c r="C31" s="9"/>
      <c r="D31" s="18"/>
      <c r="E31" s="30"/>
      <c r="F31" s="8"/>
      <c r="G31" s="10"/>
      <c r="H31" s="113"/>
      <c r="I31" s="114"/>
      <c r="J31" s="115"/>
      <c r="K31" s="150">
        <f t="shared" si="0"/>
        <v>0</v>
      </c>
      <c r="L31" s="128">
        <f t="shared" si="1"/>
        <v>0</v>
      </c>
      <c r="M31" s="150">
        <f t="shared" si="2"/>
        <v>0</v>
      </c>
      <c r="N31" s="116">
        <f t="shared" si="3"/>
        <v>0</v>
      </c>
      <c r="P31" s="114"/>
      <c r="Q31" s="115"/>
      <c r="S31" s="111">
        <f t="shared" si="4"/>
        <v>0</v>
      </c>
      <c r="T31" s="111">
        <f t="shared" si="5"/>
        <v>0</v>
      </c>
      <c r="V31" s="111"/>
      <c r="W31" s="111"/>
    </row>
    <row r="32" spans="1:23" ht="12.75">
      <c r="A32" s="98" t="s">
        <v>52</v>
      </c>
      <c r="B32" s="7" t="s">
        <v>30</v>
      </c>
      <c r="C32" s="10" t="s">
        <v>37</v>
      </c>
      <c r="D32" s="18" t="s">
        <v>32</v>
      </c>
      <c r="E32" s="12">
        <f>E30</f>
        <v>268.8647208121827</v>
      </c>
      <c r="F32" s="15">
        <v>18</v>
      </c>
      <c r="G32" s="13">
        <f>E32*F32</f>
        <v>4839.564974619289</v>
      </c>
      <c r="H32" s="110">
        <f>G32*H8</f>
        <v>14552.571878680204</v>
      </c>
      <c r="I32" s="111">
        <f>ROUND(H32*1.25,0)</f>
        <v>18191</v>
      </c>
      <c r="J32" s="117"/>
      <c r="K32" s="150">
        <f t="shared" si="0"/>
        <v>10005.050000000001</v>
      </c>
      <c r="L32" s="128">
        <f t="shared" si="1"/>
        <v>0</v>
      </c>
      <c r="M32" s="150">
        <f t="shared" si="2"/>
        <v>8185.95</v>
      </c>
      <c r="N32" s="116">
        <f t="shared" si="3"/>
        <v>0</v>
      </c>
      <c r="P32" s="111"/>
      <c r="Q32" s="117"/>
      <c r="S32" s="111">
        <f t="shared" si="4"/>
        <v>18191</v>
      </c>
      <c r="T32" s="111">
        <f t="shared" si="5"/>
        <v>0</v>
      </c>
      <c r="V32" s="111" t="e">
        <f>I32/P32*100</f>
        <v>#DIV/0!</v>
      </c>
      <c r="W32" s="111"/>
    </row>
    <row r="33" spans="1:23" ht="15" customHeight="1">
      <c r="A33" s="98"/>
      <c r="B33" s="7" t="s">
        <v>53</v>
      </c>
      <c r="C33" s="10"/>
      <c r="D33" s="18"/>
      <c r="E33" s="12"/>
      <c r="F33" s="15"/>
      <c r="G33" s="13"/>
      <c r="H33" s="110"/>
      <c r="I33" s="111"/>
      <c r="J33" s="118"/>
      <c r="K33" s="150">
        <f t="shared" si="0"/>
        <v>0</v>
      </c>
      <c r="L33" s="128">
        <f t="shared" si="1"/>
        <v>0</v>
      </c>
      <c r="M33" s="150">
        <f t="shared" si="2"/>
        <v>0</v>
      </c>
      <c r="N33" s="116">
        <f t="shared" si="3"/>
        <v>0</v>
      </c>
      <c r="P33" s="111"/>
      <c r="Q33" s="118"/>
      <c r="S33" s="111">
        <f t="shared" si="4"/>
        <v>0</v>
      </c>
      <c r="T33" s="111">
        <f t="shared" si="5"/>
        <v>0</v>
      </c>
      <c r="V33" s="111"/>
      <c r="W33" s="111"/>
    </row>
    <row r="34" spans="1:23" ht="12.75">
      <c r="A34" s="98"/>
      <c r="B34" s="7"/>
      <c r="C34" s="10"/>
      <c r="D34" s="18"/>
      <c r="E34" s="12"/>
      <c r="F34" s="15"/>
      <c r="G34" s="13"/>
      <c r="H34" s="110"/>
      <c r="I34" s="111"/>
      <c r="J34" s="118"/>
      <c r="K34" s="150">
        <f t="shared" si="0"/>
        <v>0</v>
      </c>
      <c r="L34" s="128">
        <f t="shared" si="1"/>
        <v>0</v>
      </c>
      <c r="M34" s="150">
        <f t="shared" si="2"/>
        <v>0</v>
      </c>
      <c r="N34" s="116">
        <f t="shared" si="3"/>
        <v>0</v>
      </c>
      <c r="P34" s="111"/>
      <c r="Q34" s="118"/>
      <c r="S34" s="111">
        <f t="shared" si="4"/>
        <v>0</v>
      </c>
      <c r="T34" s="111">
        <f t="shared" si="5"/>
        <v>0</v>
      </c>
      <c r="V34" s="111"/>
      <c r="W34" s="111"/>
    </row>
    <row r="35" spans="1:23" ht="12.75">
      <c r="A35" s="98" t="s">
        <v>54</v>
      </c>
      <c r="B35" s="7" t="s">
        <v>30</v>
      </c>
      <c r="C35" s="10" t="s">
        <v>37</v>
      </c>
      <c r="D35" s="18" t="s">
        <v>32</v>
      </c>
      <c r="E35" s="12">
        <f>E32</f>
        <v>268.8647208121827</v>
      </c>
      <c r="F35" s="15">
        <v>16</v>
      </c>
      <c r="G35" s="13">
        <f>E35*F35</f>
        <v>4301.835532994924</v>
      </c>
      <c r="H35" s="110">
        <f>G35*H8</f>
        <v>12935.619447715735</v>
      </c>
      <c r="I35" s="111">
        <f>ROUND(H35*1.25,0)</f>
        <v>16170</v>
      </c>
      <c r="J35" s="112"/>
      <c r="K35" s="150">
        <f t="shared" si="0"/>
        <v>8893.5</v>
      </c>
      <c r="L35" s="128">
        <f t="shared" si="1"/>
        <v>0</v>
      </c>
      <c r="M35" s="150">
        <f t="shared" si="2"/>
        <v>7276.5</v>
      </c>
      <c r="N35" s="116">
        <f t="shared" si="3"/>
        <v>0</v>
      </c>
      <c r="P35" s="111"/>
      <c r="Q35" s="112"/>
      <c r="S35" s="111">
        <f t="shared" si="4"/>
        <v>16170</v>
      </c>
      <c r="T35" s="111">
        <f t="shared" si="5"/>
        <v>0</v>
      </c>
      <c r="V35" s="111" t="e">
        <f>I35/P35*100</f>
        <v>#DIV/0!</v>
      </c>
      <c r="W35" s="111"/>
    </row>
    <row r="36" spans="1:23" ht="15" customHeight="1">
      <c r="A36" s="97"/>
      <c r="B36" s="7" t="s">
        <v>55</v>
      </c>
      <c r="C36" s="9"/>
      <c r="D36" s="18"/>
      <c r="E36" s="30"/>
      <c r="F36" s="8"/>
      <c r="G36" s="10"/>
      <c r="H36" s="113"/>
      <c r="I36" s="114"/>
      <c r="J36" s="115"/>
      <c r="K36" s="150">
        <f t="shared" si="0"/>
        <v>0</v>
      </c>
      <c r="L36" s="128">
        <f t="shared" si="1"/>
        <v>0</v>
      </c>
      <c r="M36" s="150">
        <f t="shared" si="2"/>
        <v>0</v>
      </c>
      <c r="N36" s="116">
        <f t="shared" si="3"/>
        <v>0</v>
      </c>
      <c r="P36" s="114"/>
      <c r="Q36" s="115"/>
      <c r="S36" s="111">
        <f t="shared" si="4"/>
        <v>0</v>
      </c>
      <c r="T36" s="111">
        <f t="shared" si="5"/>
        <v>0</v>
      </c>
      <c r="V36" s="111"/>
      <c r="W36" s="111"/>
    </row>
    <row r="37" spans="1:23" ht="8.25" customHeight="1">
      <c r="A37" s="97"/>
      <c r="B37" s="31"/>
      <c r="C37" s="9"/>
      <c r="D37" s="18"/>
      <c r="E37" s="30"/>
      <c r="F37" s="32"/>
      <c r="G37" s="10"/>
      <c r="H37" s="113"/>
      <c r="I37" s="114"/>
      <c r="J37" s="115"/>
      <c r="K37" s="150">
        <f t="shared" si="0"/>
        <v>0</v>
      </c>
      <c r="L37" s="128">
        <f t="shared" si="1"/>
        <v>0</v>
      </c>
      <c r="M37" s="150">
        <f t="shared" si="2"/>
        <v>0</v>
      </c>
      <c r="N37" s="116">
        <f t="shared" si="3"/>
        <v>0</v>
      </c>
      <c r="P37" s="114"/>
      <c r="Q37" s="115"/>
      <c r="S37" s="111">
        <f t="shared" si="4"/>
        <v>0</v>
      </c>
      <c r="T37" s="111">
        <f t="shared" si="5"/>
        <v>0</v>
      </c>
      <c r="V37" s="111"/>
      <c r="W37" s="111"/>
    </row>
    <row r="38" spans="1:23" ht="12.75">
      <c r="A38" s="98" t="s">
        <v>56</v>
      </c>
      <c r="B38" s="7" t="s">
        <v>30</v>
      </c>
      <c r="C38" s="10" t="s">
        <v>37</v>
      </c>
      <c r="D38" s="18" t="s">
        <v>32</v>
      </c>
      <c r="E38" s="12">
        <f>E35</f>
        <v>268.8647208121827</v>
      </c>
      <c r="F38" s="34">
        <v>5</v>
      </c>
      <c r="G38" s="13">
        <f>E38*F38</f>
        <v>1344.3236040609136</v>
      </c>
      <c r="H38" s="110">
        <f>G38*H8</f>
        <v>4042.381077411167</v>
      </c>
      <c r="I38" s="111">
        <f>ROUND(H38*1.25,0)</f>
        <v>5053</v>
      </c>
      <c r="J38" s="115"/>
      <c r="K38" s="150">
        <f t="shared" si="0"/>
        <v>2779.15</v>
      </c>
      <c r="L38" s="128">
        <f t="shared" si="1"/>
        <v>0</v>
      </c>
      <c r="M38" s="150">
        <f t="shared" si="2"/>
        <v>2273.85</v>
      </c>
      <c r="N38" s="116">
        <f t="shared" si="3"/>
        <v>0</v>
      </c>
      <c r="P38" s="111"/>
      <c r="Q38" s="115"/>
      <c r="S38" s="111">
        <f t="shared" si="4"/>
        <v>5053</v>
      </c>
      <c r="T38" s="111">
        <f t="shared" si="5"/>
        <v>0</v>
      </c>
      <c r="V38" s="111" t="e">
        <f>I38/P38*100</f>
        <v>#DIV/0!</v>
      </c>
      <c r="W38" s="111"/>
    </row>
    <row r="39" spans="1:23" ht="15" customHeight="1">
      <c r="A39" s="97"/>
      <c r="B39" s="31" t="s">
        <v>57</v>
      </c>
      <c r="C39" s="9"/>
      <c r="D39" s="18"/>
      <c r="E39" s="30"/>
      <c r="F39" s="32"/>
      <c r="G39" s="10"/>
      <c r="H39" s="113"/>
      <c r="I39" s="114"/>
      <c r="J39" s="115"/>
      <c r="K39" s="150">
        <f t="shared" si="0"/>
        <v>0</v>
      </c>
      <c r="L39" s="128">
        <f t="shared" si="1"/>
        <v>0</v>
      </c>
      <c r="M39" s="150">
        <f t="shared" si="2"/>
        <v>0</v>
      </c>
      <c r="N39" s="116">
        <f t="shared" si="3"/>
        <v>0</v>
      </c>
      <c r="P39" s="114"/>
      <c r="Q39" s="115"/>
      <c r="S39" s="111">
        <f t="shared" si="4"/>
        <v>0</v>
      </c>
      <c r="T39" s="111">
        <f t="shared" si="5"/>
        <v>0</v>
      </c>
      <c r="V39" s="111" t="e">
        <f>I39/P39*100</f>
        <v>#DIV/0!</v>
      </c>
      <c r="W39" s="111"/>
    </row>
    <row r="40" spans="1:23" ht="15" customHeight="1">
      <c r="A40" s="97"/>
      <c r="B40" s="31" t="s">
        <v>58</v>
      </c>
      <c r="C40" s="9"/>
      <c r="D40" s="18"/>
      <c r="E40" s="30"/>
      <c r="F40" s="32"/>
      <c r="G40" s="10"/>
      <c r="H40" s="113"/>
      <c r="I40" s="114"/>
      <c r="J40" s="115"/>
      <c r="K40" s="150">
        <f t="shared" si="0"/>
        <v>0</v>
      </c>
      <c r="L40" s="128">
        <f t="shared" si="1"/>
        <v>0</v>
      </c>
      <c r="M40" s="150">
        <f t="shared" si="2"/>
        <v>0</v>
      </c>
      <c r="N40" s="116">
        <f t="shared" si="3"/>
        <v>0</v>
      </c>
      <c r="P40" s="114"/>
      <c r="Q40" s="115"/>
      <c r="S40" s="111">
        <f t="shared" si="4"/>
        <v>0</v>
      </c>
      <c r="T40" s="111">
        <f t="shared" si="5"/>
        <v>0</v>
      </c>
      <c r="V40" s="111"/>
      <c r="W40" s="111"/>
    </row>
    <row r="41" spans="1:23" ht="12.75" customHeight="1">
      <c r="A41" s="97"/>
      <c r="B41" s="31"/>
      <c r="C41" s="9"/>
      <c r="D41" s="18"/>
      <c r="E41" s="30"/>
      <c r="F41" s="32"/>
      <c r="G41" s="10"/>
      <c r="H41" s="113"/>
      <c r="I41" s="114"/>
      <c r="J41" s="115"/>
      <c r="K41" s="150">
        <f t="shared" si="0"/>
        <v>0</v>
      </c>
      <c r="L41" s="128">
        <f t="shared" si="1"/>
        <v>0</v>
      </c>
      <c r="M41" s="150">
        <f t="shared" si="2"/>
        <v>0</v>
      </c>
      <c r="N41" s="116">
        <f t="shared" si="3"/>
        <v>0</v>
      </c>
      <c r="P41" s="114"/>
      <c r="Q41" s="115"/>
      <c r="S41" s="111">
        <f t="shared" si="4"/>
        <v>0</v>
      </c>
      <c r="T41" s="111">
        <f t="shared" si="5"/>
        <v>0</v>
      </c>
      <c r="V41" s="111"/>
      <c r="W41" s="111"/>
    </row>
    <row r="42" spans="1:23" ht="12.75">
      <c r="A42" s="98" t="s">
        <v>59</v>
      </c>
      <c r="B42" s="7" t="s">
        <v>60</v>
      </c>
      <c r="C42" s="10" t="s">
        <v>31</v>
      </c>
      <c r="D42" s="18" t="s">
        <v>32</v>
      </c>
      <c r="E42" s="12">
        <f>E38</f>
        <v>268.8647208121827</v>
      </c>
      <c r="F42" s="34">
        <v>6</v>
      </c>
      <c r="G42" s="13">
        <f>E42*F42</f>
        <v>1613.1883248730965</v>
      </c>
      <c r="H42" s="110">
        <f>G42*H8</f>
        <v>4850.857292893401</v>
      </c>
      <c r="I42" s="111">
        <f>ROUND(H42*1.25,0)</f>
        <v>6064</v>
      </c>
      <c r="J42" s="117"/>
      <c r="K42" s="150">
        <f t="shared" si="0"/>
        <v>3335.2000000000003</v>
      </c>
      <c r="L42" s="128">
        <f t="shared" si="1"/>
        <v>0</v>
      </c>
      <c r="M42" s="150">
        <f t="shared" si="2"/>
        <v>2728.8</v>
      </c>
      <c r="N42" s="116">
        <f t="shared" si="3"/>
        <v>0</v>
      </c>
      <c r="P42" s="111"/>
      <c r="Q42" s="117"/>
      <c r="S42" s="111">
        <f t="shared" si="4"/>
        <v>6064</v>
      </c>
      <c r="T42" s="111">
        <f t="shared" si="5"/>
        <v>0</v>
      </c>
      <c r="V42" s="111" t="e">
        <f>I42/P42*100</f>
        <v>#DIV/0!</v>
      </c>
      <c r="W42" s="111"/>
    </row>
    <row r="43" spans="1:23" ht="12" customHeight="1">
      <c r="A43" s="98"/>
      <c r="B43" s="7" t="s">
        <v>61</v>
      </c>
      <c r="C43" s="10"/>
      <c r="D43" s="18"/>
      <c r="E43" s="12"/>
      <c r="F43" s="15"/>
      <c r="G43" s="13"/>
      <c r="H43" s="110"/>
      <c r="I43" s="111"/>
      <c r="J43" s="117"/>
      <c r="K43" s="150">
        <f t="shared" si="0"/>
        <v>0</v>
      </c>
      <c r="L43" s="128">
        <f t="shared" si="1"/>
        <v>0</v>
      </c>
      <c r="M43" s="150">
        <f t="shared" si="2"/>
        <v>0</v>
      </c>
      <c r="N43" s="116">
        <f t="shared" si="3"/>
        <v>0</v>
      </c>
      <c r="P43" s="111"/>
      <c r="Q43" s="117"/>
      <c r="S43" s="111">
        <f t="shared" si="4"/>
        <v>0</v>
      </c>
      <c r="T43" s="111">
        <f t="shared" si="5"/>
        <v>0</v>
      </c>
      <c r="V43" s="111"/>
      <c r="W43" s="111"/>
    </row>
    <row r="44" spans="1:23" ht="12.75" customHeight="1">
      <c r="A44" s="98"/>
      <c r="B44" s="7" t="s">
        <v>62</v>
      </c>
      <c r="C44" s="10"/>
      <c r="D44" s="18"/>
      <c r="E44" s="15"/>
      <c r="F44" s="12"/>
      <c r="G44" s="11"/>
      <c r="H44" s="110"/>
      <c r="I44" s="111"/>
      <c r="J44" s="112"/>
      <c r="K44" s="150">
        <f t="shared" si="0"/>
        <v>0</v>
      </c>
      <c r="L44" s="128">
        <f t="shared" si="1"/>
        <v>0</v>
      </c>
      <c r="M44" s="150">
        <f t="shared" si="2"/>
        <v>0</v>
      </c>
      <c r="N44" s="116">
        <f t="shared" si="3"/>
        <v>0</v>
      </c>
      <c r="P44" s="111"/>
      <c r="Q44" s="112"/>
      <c r="S44" s="111">
        <f t="shared" si="4"/>
        <v>0</v>
      </c>
      <c r="T44" s="111">
        <f t="shared" si="5"/>
        <v>0</v>
      </c>
      <c r="V44" s="111"/>
      <c r="W44" s="111"/>
    </row>
    <row r="45" spans="1:23" ht="12.75" customHeight="1">
      <c r="A45" s="98"/>
      <c r="B45" s="7"/>
      <c r="C45" s="10"/>
      <c r="D45" s="18"/>
      <c r="E45" s="20"/>
      <c r="F45" s="15"/>
      <c r="G45" s="11"/>
      <c r="H45" s="110"/>
      <c r="I45" s="111"/>
      <c r="J45" s="112"/>
      <c r="K45" s="150">
        <f t="shared" si="0"/>
        <v>0</v>
      </c>
      <c r="L45" s="128">
        <f t="shared" si="1"/>
        <v>0</v>
      </c>
      <c r="M45" s="150">
        <f t="shared" si="2"/>
        <v>0</v>
      </c>
      <c r="N45" s="116">
        <f t="shared" si="3"/>
        <v>0</v>
      </c>
      <c r="P45" s="111"/>
      <c r="Q45" s="112"/>
      <c r="S45" s="111">
        <f t="shared" si="4"/>
        <v>0</v>
      </c>
      <c r="T45" s="111">
        <f t="shared" si="5"/>
        <v>0</v>
      </c>
      <c r="V45" s="111"/>
      <c r="W45" s="111"/>
    </row>
    <row r="46" spans="1:23" ht="12.75">
      <c r="A46" s="98" t="s">
        <v>63</v>
      </c>
      <c r="B46" s="7" t="s">
        <v>64</v>
      </c>
      <c r="C46" s="10" t="s">
        <v>37</v>
      </c>
      <c r="D46" s="18" t="s">
        <v>32</v>
      </c>
      <c r="E46" s="12">
        <f>E42</f>
        <v>268.8647208121827</v>
      </c>
      <c r="F46" s="15">
        <v>10</v>
      </c>
      <c r="G46" s="13">
        <f>E46*F46</f>
        <v>2688.647208121827</v>
      </c>
      <c r="H46" s="110">
        <f>G46*H8</f>
        <v>8084.762154822334</v>
      </c>
      <c r="I46" s="111">
        <f>ROUND(H46*1.25,0)</f>
        <v>10106</v>
      </c>
      <c r="J46" s="116"/>
      <c r="K46" s="150">
        <f t="shared" si="0"/>
        <v>5558.3</v>
      </c>
      <c r="L46" s="128">
        <f t="shared" si="1"/>
        <v>0</v>
      </c>
      <c r="M46" s="150">
        <f t="shared" si="2"/>
        <v>4547.7</v>
      </c>
      <c r="N46" s="116">
        <f t="shared" si="3"/>
        <v>0</v>
      </c>
      <c r="P46" s="111"/>
      <c r="Q46" s="116"/>
      <c r="S46" s="111">
        <f t="shared" si="4"/>
        <v>10106</v>
      </c>
      <c r="T46" s="111">
        <f t="shared" si="5"/>
        <v>0</v>
      </c>
      <c r="V46" s="111" t="e">
        <f>I46/P46*100</f>
        <v>#DIV/0!</v>
      </c>
      <c r="W46" s="111"/>
    </row>
    <row r="47" spans="1:23" ht="12.75" customHeight="1">
      <c r="A47" s="98"/>
      <c r="B47" s="7" t="s">
        <v>65</v>
      </c>
      <c r="C47" s="10"/>
      <c r="D47" s="18"/>
      <c r="E47" s="12"/>
      <c r="F47" s="15"/>
      <c r="G47" s="13"/>
      <c r="H47" s="110"/>
      <c r="I47" s="111"/>
      <c r="J47" s="117"/>
      <c r="K47" s="150">
        <f t="shared" si="0"/>
        <v>0</v>
      </c>
      <c r="L47" s="128">
        <f t="shared" si="1"/>
        <v>0</v>
      </c>
      <c r="M47" s="150">
        <f t="shared" si="2"/>
        <v>0</v>
      </c>
      <c r="N47" s="116">
        <f t="shared" si="3"/>
        <v>0</v>
      </c>
      <c r="P47" s="111"/>
      <c r="Q47" s="117"/>
      <c r="S47" s="111">
        <f t="shared" si="4"/>
        <v>0</v>
      </c>
      <c r="T47" s="111">
        <f t="shared" si="5"/>
        <v>0</v>
      </c>
      <c r="V47" s="111"/>
      <c r="W47" s="111"/>
    </row>
    <row r="48" spans="1:23" ht="12.75">
      <c r="A48" s="98"/>
      <c r="B48" s="7"/>
      <c r="C48" s="10"/>
      <c r="D48" s="18"/>
      <c r="E48" s="12"/>
      <c r="F48" s="15"/>
      <c r="G48" s="13"/>
      <c r="H48" s="110"/>
      <c r="I48" s="111"/>
      <c r="J48" s="117"/>
      <c r="K48" s="150">
        <f t="shared" si="0"/>
        <v>0</v>
      </c>
      <c r="L48" s="128">
        <f t="shared" si="1"/>
        <v>0</v>
      </c>
      <c r="M48" s="150">
        <f t="shared" si="2"/>
        <v>0</v>
      </c>
      <c r="N48" s="116">
        <f t="shared" si="3"/>
        <v>0</v>
      </c>
      <c r="P48" s="111"/>
      <c r="Q48" s="117"/>
      <c r="S48" s="111">
        <f t="shared" si="4"/>
        <v>0</v>
      </c>
      <c r="T48" s="111">
        <f t="shared" si="5"/>
        <v>0</v>
      </c>
      <c r="V48" s="111"/>
      <c r="W48" s="111"/>
    </row>
    <row r="49" spans="1:23" ht="12.75">
      <c r="A49" s="98" t="s">
        <v>66</v>
      </c>
      <c r="B49" s="7" t="s">
        <v>67</v>
      </c>
      <c r="C49" s="10" t="s">
        <v>37</v>
      </c>
      <c r="D49" s="18" t="s">
        <v>32</v>
      </c>
      <c r="E49" s="12">
        <f>E46</f>
        <v>268.8647208121827</v>
      </c>
      <c r="F49" s="15">
        <v>8</v>
      </c>
      <c r="G49" s="13">
        <f>E49*F49</f>
        <v>2150.917766497462</v>
      </c>
      <c r="H49" s="110">
        <f>G49*H8</f>
        <v>6467.8097238578675</v>
      </c>
      <c r="I49" s="111">
        <f>ROUND(H49*1.25,0)</f>
        <v>8085</v>
      </c>
      <c r="J49" s="117"/>
      <c r="K49" s="150">
        <f t="shared" si="0"/>
        <v>4446.75</v>
      </c>
      <c r="L49" s="128">
        <f t="shared" si="1"/>
        <v>0</v>
      </c>
      <c r="M49" s="150">
        <f t="shared" si="2"/>
        <v>3638.25</v>
      </c>
      <c r="N49" s="116">
        <f t="shared" si="3"/>
        <v>0</v>
      </c>
      <c r="P49" s="111"/>
      <c r="Q49" s="117"/>
      <c r="S49" s="111">
        <f t="shared" si="4"/>
        <v>8085</v>
      </c>
      <c r="T49" s="111">
        <f t="shared" si="5"/>
        <v>0</v>
      </c>
      <c r="V49" s="111" t="e">
        <f>I49/P49*100</f>
        <v>#DIV/0!</v>
      </c>
      <c r="W49" s="111"/>
    </row>
    <row r="50" spans="1:23" ht="12.75" customHeight="1">
      <c r="A50" s="98"/>
      <c r="B50" s="7"/>
      <c r="C50" s="10"/>
      <c r="D50" s="18"/>
      <c r="E50" s="12"/>
      <c r="F50" s="15"/>
      <c r="G50" s="13"/>
      <c r="H50" s="110"/>
      <c r="I50" s="111"/>
      <c r="J50" s="117"/>
      <c r="K50" s="150">
        <f t="shared" si="0"/>
        <v>0</v>
      </c>
      <c r="L50" s="128">
        <f t="shared" si="1"/>
        <v>0</v>
      </c>
      <c r="M50" s="150">
        <f t="shared" si="2"/>
        <v>0</v>
      </c>
      <c r="N50" s="116">
        <f t="shared" si="3"/>
        <v>0</v>
      </c>
      <c r="P50" s="111"/>
      <c r="Q50" s="117"/>
      <c r="S50" s="111">
        <f t="shared" si="4"/>
        <v>0</v>
      </c>
      <c r="T50" s="111">
        <f t="shared" si="5"/>
        <v>0</v>
      </c>
      <c r="V50" s="111"/>
      <c r="W50" s="111"/>
    </row>
    <row r="51" spans="1:23" ht="12.75">
      <c r="A51" s="98" t="s">
        <v>68</v>
      </c>
      <c r="B51" s="7" t="s">
        <v>69</v>
      </c>
      <c r="C51" s="10" t="s">
        <v>37</v>
      </c>
      <c r="D51" s="18" t="s">
        <v>32</v>
      </c>
      <c r="E51" s="12">
        <f>E49</f>
        <v>268.8647208121827</v>
      </c>
      <c r="F51" s="15">
        <v>3</v>
      </c>
      <c r="G51" s="13">
        <f>E51*F51</f>
        <v>806.5941624365482</v>
      </c>
      <c r="H51" s="110">
        <f>G51*H8</f>
        <v>2425.4286464467004</v>
      </c>
      <c r="I51" s="111">
        <f>ROUND(H51*1.25,0)</f>
        <v>3032</v>
      </c>
      <c r="J51" s="116">
        <f>ROUND(H51*$J$9,0)</f>
        <v>3148</v>
      </c>
      <c r="K51" s="150">
        <f t="shared" si="0"/>
        <v>1667.6000000000001</v>
      </c>
      <c r="L51" s="128">
        <f t="shared" si="1"/>
        <v>1731.4</v>
      </c>
      <c r="M51" s="150">
        <f t="shared" si="2"/>
        <v>1364.4</v>
      </c>
      <c r="N51" s="116">
        <f t="shared" si="3"/>
        <v>1416.6000000000001</v>
      </c>
      <c r="P51" s="111"/>
      <c r="Q51" s="116"/>
      <c r="S51" s="111">
        <f t="shared" si="4"/>
        <v>3032</v>
      </c>
      <c r="T51" s="111">
        <f t="shared" si="5"/>
        <v>3148</v>
      </c>
      <c r="V51" s="111" t="e">
        <f>I51/P51*100</f>
        <v>#DIV/0!</v>
      </c>
      <c r="W51" s="111" t="e">
        <f>J51/Q51*100</f>
        <v>#DIV/0!</v>
      </c>
    </row>
    <row r="52" spans="1:23" ht="12.75">
      <c r="A52" s="98"/>
      <c r="B52" s="7" t="s">
        <v>70</v>
      </c>
      <c r="C52" s="10"/>
      <c r="D52" s="18"/>
      <c r="E52" s="12"/>
      <c r="F52" s="15"/>
      <c r="G52" s="13"/>
      <c r="H52" s="110"/>
      <c r="I52" s="111"/>
      <c r="J52" s="115"/>
      <c r="K52" s="150">
        <f t="shared" si="0"/>
        <v>0</v>
      </c>
      <c r="L52" s="128">
        <f t="shared" si="1"/>
        <v>0</v>
      </c>
      <c r="M52" s="150">
        <f t="shared" si="2"/>
        <v>0</v>
      </c>
      <c r="N52" s="116">
        <f t="shared" si="3"/>
        <v>0</v>
      </c>
      <c r="P52" s="111"/>
      <c r="Q52" s="115"/>
      <c r="S52" s="111">
        <f t="shared" si="4"/>
        <v>0</v>
      </c>
      <c r="T52" s="111">
        <f t="shared" si="5"/>
        <v>0</v>
      </c>
      <c r="V52" s="111"/>
      <c r="W52" s="111"/>
    </row>
    <row r="53" spans="1:23" ht="15" customHeight="1">
      <c r="A53" s="98"/>
      <c r="B53" s="7"/>
      <c r="C53" s="10"/>
      <c r="D53" s="18"/>
      <c r="E53" s="12"/>
      <c r="F53" s="12"/>
      <c r="G53" s="11"/>
      <c r="H53" s="110"/>
      <c r="I53" s="111"/>
      <c r="J53" s="115"/>
      <c r="K53" s="150">
        <f t="shared" si="0"/>
        <v>0</v>
      </c>
      <c r="L53" s="128">
        <f t="shared" si="1"/>
        <v>0</v>
      </c>
      <c r="M53" s="150">
        <f t="shared" si="2"/>
        <v>0</v>
      </c>
      <c r="N53" s="116">
        <f t="shared" si="3"/>
        <v>0</v>
      </c>
      <c r="P53" s="111"/>
      <c r="Q53" s="115"/>
      <c r="S53" s="111">
        <f t="shared" si="4"/>
        <v>0</v>
      </c>
      <c r="T53" s="111">
        <f t="shared" si="5"/>
        <v>0</v>
      </c>
      <c r="V53" s="111"/>
      <c r="W53" s="111"/>
    </row>
    <row r="54" spans="1:23" ht="12.75">
      <c r="A54" s="98" t="s">
        <v>71</v>
      </c>
      <c r="B54" s="7" t="s">
        <v>45</v>
      </c>
      <c r="C54" s="10" t="s">
        <v>37</v>
      </c>
      <c r="D54" s="18" t="s">
        <v>32</v>
      </c>
      <c r="E54" s="12">
        <f>E51</f>
        <v>268.8647208121827</v>
      </c>
      <c r="F54" s="15">
        <v>2</v>
      </c>
      <c r="G54" s="13">
        <f>E54*F54</f>
        <v>537.7294416243654</v>
      </c>
      <c r="H54" s="110">
        <f>G54*H8</f>
        <v>1616.9524309644669</v>
      </c>
      <c r="I54" s="111">
        <f>ROUND(H54*1.25,0)</f>
        <v>2021</v>
      </c>
      <c r="J54" s="116">
        <f>ROUND(H54*$J$9,0)</f>
        <v>2099</v>
      </c>
      <c r="K54" s="150">
        <f t="shared" si="0"/>
        <v>1111.5500000000002</v>
      </c>
      <c r="L54" s="128">
        <f t="shared" si="1"/>
        <v>1154.45</v>
      </c>
      <c r="M54" s="150">
        <f t="shared" si="2"/>
        <v>909.45</v>
      </c>
      <c r="N54" s="116">
        <f t="shared" si="3"/>
        <v>944.5500000000001</v>
      </c>
      <c r="P54" s="111"/>
      <c r="Q54" s="116"/>
      <c r="S54" s="111">
        <f t="shared" si="4"/>
        <v>2021</v>
      </c>
      <c r="T54" s="111">
        <f t="shared" si="5"/>
        <v>2099</v>
      </c>
      <c r="V54" s="111" t="e">
        <f>I54/P54*100</f>
        <v>#DIV/0!</v>
      </c>
      <c r="W54" s="111" t="e">
        <f>J54/Q54*100</f>
        <v>#DIV/0!</v>
      </c>
    </row>
    <row r="55" spans="1:23" ht="12.75">
      <c r="A55" s="98"/>
      <c r="B55" s="7"/>
      <c r="C55" s="10"/>
      <c r="D55" s="18"/>
      <c r="E55" s="12"/>
      <c r="F55" s="15"/>
      <c r="G55" s="13"/>
      <c r="H55" s="110"/>
      <c r="I55" s="111"/>
      <c r="J55" s="116"/>
      <c r="K55" s="150">
        <f t="shared" si="0"/>
        <v>0</v>
      </c>
      <c r="L55" s="128">
        <f t="shared" si="1"/>
        <v>0</v>
      </c>
      <c r="M55" s="150">
        <f t="shared" si="2"/>
        <v>0</v>
      </c>
      <c r="N55" s="116">
        <f t="shared" si="3"/>
        <v>0</v>
      </c>
      <c r="P55" s="111"/>
      <c r="Q55" s="116"/>
      <c r="S55" s="111">
        <f t="shared" si="4"/>
        <v>0</v>
      </c>
      <c r="T55" s="111">
        <f t="shared" si="5"/>
        <v>0</v>
      </c>
      <c r="V55" s="111"/>
      <c r="W55" s="111"/>
    </row>
    <row r="56" spans="1:23" ht="15" customHeight="1">
      <c r="A56" s="98" t="s">
        <v>72</v>
      </c>
      <c r="B56" s="7" t="s">
        <v>73</v>
      </c>
      <c r="C56" s="10" t="s">
        <v>37</v>
      </c>
      <c r="D56" s="18" t="s">
        <v>32</v>
      </c>
      <c r="E56" s="12">
        <f>E54</f>
        <v>268.8647208121827</v>
      </c>
      <c r="F56" s="12">
        <v>7</v>
      </c>
      <c r="G56" s="13">
        <f>E56*F56</f>
        <v>1882.0530456852791</v>
      </c>
      <c r="H56" s="110">
        <f>G56*H8</f>
        <v>5659.333508375635</v>
      </c>
      <c r="I56" s="111">
        <f>ROUND(H56*1.25,0)</f>
        <v>7074</v>
      </c>
      <c r="J56" s="117"/>
      <c r="K56" s="150">
        <f t="shared" si="0"/>
        <v>3890.7000000000003</v>
      </c>
      <c r="L56" s="128">
        <f t="shared" si="1"/>
        <v>0</v>
      </c>
      <c r="M56" s="150">
        <f t="shared" si="2"/>
        <v>3183.3</v>
      </c>
      <c r="N56" s="116">
        <f t="shared" si="3"/>
        <v>0</v>
      </c>
      <c r="P56" s="111"/>
      <c r="Q56" s="117"/>
      <c r="S56" s="111">
        <f t="shared" si="4"/>
        <v>7074</v>
      </c>
      <c r="T56" s="111">
        <f t="shared" si="5"/>
        <v>0</v>
      </c>
      <c r="V56" s="111" t="e">
        <f>I56/P56*100</f>
        <v>#DIV/0!</v>
      </c>
      <c r="W56" s="111"/>
    </row>
    <row r="57" spans="1:23" ht="12.75" customHeight="1">
      <c r="A57" s="98"/>
      <c r="B57" s="7" t="s">
        <v>74</v>
      </c>
      <c r="C57" s="10"/>
      <c r="D57" s="18"/>
      <c r="E57" s="12"/>
      <c r="F57" s="12"/>
      <c r="G57" s="13"/>
      <c r="H57" s="110"/>
      <c r="I57" s="111"/>
      <c r="J57" s="117"/>
      <c r="K57" s="150">
        <f t="shared" si="0"/>
        <v>0</v>
      </c>
      <c r="L57" s="128">
        <f t="shared" si="1"/>
        <v>0</v>
      </c>
      <c r="M57" s="150">
        <f t="shared" si="2"/>
        <v>0</v>
      </c>
      <c r="N57" s="116">
        <f t="shared" si="3"/>
        <v>0</v>
      </c>
      <c r="P57" s="111"/>
      <c r="Q57" s="117"/>
      <c r="S57" s="111">
        <f t="shared" si="4"/>
        <v>0</v>
      </c>
      <c r="T57" s="111">
        <f t="shared" si="5"/>
        <v>0</v>
      </c>
      <c r="V57" s="111"/>
      <c r="W57" s="111"/>
    </row>
    <row r="58" spans="1:23" ht="12.75" customHeight="1">
      <c r="A58" s="98"/>
      <c r="B58" s="7"/>
      <c r="C58" s="10"/>
      <c r="D58" s="18"/>
      <c r="E58" s="12"/>
      <c r="F58" s="15"/>
      <c r="G58" s="13"/>
      <c r="H58" s="110"/>
      <c r="I58" s="111"/>
      <c r="J58" s="117"/>
      <c r="K58" s="150">
        <f t="shared" si="0"/>
        <v>0</v>
      </c>
      <c r="L58" s="128">
        <f t="shared" si="1"/>
        <v>0</v>
      </c>
      <c r="M58" s="150">
        <f t="shared" si="2"/>
        <v>0</v>
      </c>
      <c r="N58" s="116">
        <f t="shared" si="3"/>
        <v>0</v>
      </c>
      <c r="P58" s="111"/>
      <c r="Q58" s="117"/>
      <c r="S58" s="111">
        <f t="shared" si="4"/>
        <v>0</v>
      </c>
      <c r="T58" s="111">
        <f t="shared" si="5"/>
        <v>0</v>
      </c>
      <c r="V58" s="111"/>
      <c r="W58" s="111"/>
    </row>
    <row r="59" spans="1:23" ht="15" customHeight="1">
      <c r="A59" s="98" t="s">
        <v>75</v>
      </c>
      <c r="B59" s="7" t="s">
        <v>76</v>
      </c>
      <c r="C59" s="10" t="s">
        <v>77</v>
      </c>
      <c r="D59" s="18" t="s">
        <v>32</v>
      </c>
      <c r="E59" s="12">
        <f>E56</f>
        <v>268.8647208121827</v>
      </c>
      <c r="F59" s="15">
        <v>3</v>
      </c>
      <c r="G59" s="13">
        <f>E59*F59</f>
        <v>806.5941624365482</v>
      </c>
      <c r="H59" s="110">
        <f>G59*H8</f>
        <v>2425.4286464467004</v>
      </c>
      <c r="I59" s="111">
        <f>ROUND(H59*1.25,0)</f>
        <v>3032</v>
      </c>
      <c r="J59" s="112"/>
      <c r="K59" s="150">
        <f t="shared" si="0"/>
        <v>1667.6000000000001</v>
      </c>
      <c r="L59" s="128">
        <f t="shared" si="1"/>
        <v>0</v>
      </c>
      <c r="M59" s="150">
        <f t="shared" si="2"/>
        <v>1364.4</v>
      </c>
      <c r="N59" s="116">
        <f t="shared" si="3"/>
        <v>0</v>
      </c>
      <c r="P59" s="111"/>
      <c r="Q59" s="112"/>
      <c r="S59" s="111">
        <f t="shared" si="4"/>
        <v>3032</v>
      </c>
      <c r="T59" s="111">
        <f t="shared" si="5"/>
        <v>0</v>
      </c>
      <c r="V59" s="111" t="e">
        <f>I59/P59*100</f>
        <v>#DIV/0!</v>
      </c>
      <c r="W59" s="111"/>
    </row>
    <row r="60" spans="1:23" ht="12.75" customHeight="1">
      <c r="A60" s="98"/>
      <c r="B60" s="7" t="s">
        <v>78</v>
      </c>
      <c r="C60" s="10"/>
      <c r="D60" s="18"/>
      <c r="E60" s="12"/>
      <c r="F60" s="15"/>
      <c r="G60" s="11"/>
      <c r="H60" s="110"/>
      <c r="I60" s="111"/>
      <c r="J60" s="112"/>
      <c r="K60" s="150">
        <f t="shared" si="0"/>
        <v>0</v>
      </c>
      <c r="L60" s="128">
        <f t="shared" si="1"/>
        <v>0</v>
      </c>
      <c r="M60" s="150">
        <f t="shared" si="2"/>
        <v>0</v>
      </c>
      <c r="N60" s="116">
        <f t="shared" si="3"/>
        <v>0</v>
      </c>
      <c r="P60" s="111"/>
      <c r="Q60" s="112"/>
      <c r="S60" s="111">
        <f t="shared" si="4"/>
        <v>0</v>
      </c>
      <c r="T60" s="111">
        <f t="shared" si="5"/>
        <v>0</v>
      </c>
      <c r="V60" s="111"/>
      <c r="W60" s="111"/>
    </row>
    <row r="61" spans="1:23" ht="12.75" customHeight="1">
      <c r="A61" s="98"/>
      <c r="B61" s="7"/>
      <c r="C61" s="10"/>
      <c r="D61" s="18"/>
      <c r="E61" s="12"/>
      <c r="F61" s="15"/>
      <c r="G61" s="11"/>
      <c r="H61" s="110"/>
      <c r="I61" s="111"/>
      <c r="J61" s="112"/>
      <c r="K61" s="150">
        <f t="shared" si="0"/>
        <v>0</v>
      </c>
      <c r="L61" s="128">
        <f t="shared" si="1"/>
        <v>0</v>
      </c>
      <c r="M61" s="150">
        <f t="shared" si="2"/>
        <v>0</v>
      </c>
      <c r="N61" s="116">
        <f t="shared" si="3"/>
        <v>0</v>
      </c>
      <c r="P61" s="111"/>
      <c r="Q61" s="112"/>
      <c r="S61" s="111">
        <f t="shared" si="4"/>
        <v>0</v>
      </c>
      <c r="T61" s="111">
        <f t="shared" si="5"/>
        <v>0</v>
      </c>
      <c r="V61" s="111"/>
      <c r="W61" s="111"/>
    </row>
    <row r="62" spans="1:23" ht="12.75">
      <c r="A62" s="98" t="s">
        <v>79</v>
      </c>
      <c r="B62" s="7" t="s">
        <v>80</v>
      </c>
      <c r="C62" s="10" t="s">
        <v>31</v>
      </c>
      <c r="D62" s="18" t="s">
        <v>32</v>
      </c>
      <c r="E62" s="12">
        <f>E59</f>
        <v>268.8647208121827</v>
      </c>
      <c r="F62" s="15">
        <v>1</v>
      </c>
      <c r="G62" s="13">
        <f>E62*F62</f>
        <v>268.8647208121827</v>
      </c>
      <c r="H62" s="110">
        <f>G62*H8</f>
        <v>808.4762154822334</v>
      </c>
      <c r="I62" s="111">
        <f>ROUND(H62*1.25,0)</f>
        <v>1011</v>
      </c>
      <c r="J62" s="116"/>
      <c r="K62" s="150">
        <f t="shared" si="0"/>
        <v>556.0500000000001</v>
      </c>
      <c r="L62" s="128">
        <f t="shared" si="1"/>
        <v>0</v>
      </c>
      <c r="M62" s="150">
        <f t="shared" si="2"/>
        <v>454.95</v>
      </c>
      <c r="N62" s="116">
        <f t="shared" si="3"/>
        <v>0</v>
      </c>
      <c r="P62" s="111"/>
      <c r="Q62" s="116"/>
      <c r="S62" s="111">
        <f t="shared" si="4"/>
        <v>1011</v>
      </c>
      <c r="T62" s="111">
        <f t="shared" si="5"/>
        <v>0</v>
      </c>
      <c r="V62" s="111" t="e">
        <f>I62/P62*100</f>
        <v>#DIV/0!</v>
      </c>
      <c r="W62" s="111"/>
    </row>
    <row r="63" spans="1:23" ht="12.75">
      <c r="A63" s="98"/>
      <c r="B63" s="7" t="s">
        <v>81</v>
      </c>
      <c r="C63" s="10"/>
      <c r="D63" s="18"/>
      <c r="E63" s="12"/>
      <c r="F63" s="15"/>
      <c r="G63" s="9"/>
      <c r="H63" s="114"/>
      <c r="I63" s="111"/>
      <c r="J63" s="119"/>
      <c r="K63" s="150">
        <f t="shared" si="0"/>
        <v>0</v>
      </c>
      <c r="L63" s="128">
        <f t="shared" si="1"/>
        <v>0</v>
      </c>
      <c r="M63" s="150">
        <f t="shared" si="2"/>
        <v>0</v>
      </c>
      <c r="N63" s="116">
        <f t="shared" si="3"/>
        <v>0</v>
      </c>
      <c r="P63" s="111"/>
      <c r="Q63" s="119"/>
      <c r="S63" s="111">
        <f t="shared" si="4"/>
        <v>0</v>
      </c>
      <c r="T63" s="111">
        <f t="shared" si="5"/>
        <v>0</v>
      </c>
      <c r="V63" s="111"/>
      <c r="W63" s="111"/>
    </row>
    <row r="64" spans="1:23" ht="12.75">
      <c r="A64" s="98"/>
      <c r="B64" s="7" t="s">
        <v>82</v>
      </c>
      <c r="C64" s="10"/>
      <c r="D64" s="18"/>
      <c r="E64" s="12"/>
      <c r="F64" s="15"/>
      <c r="G64" s="9"/>
      <c r="H64" s="110"/>
      <c r="I64" s="111"/>
      <c r="J64" s="119"/>
      <c r="K64" s="150">
        <f t="shared" si="0"/>
        <v>0</v>
      </c>
      <c r="L64" s="128">
        <f t="shared" si="1"/>
        <v>0</v>
      </c>
      <c r="M64" s="150">
        <f t="shared" si="2"/>
        <v>0</v>
      </c>
      <c r="N64" s="116">
        <f t="shared" si="3"/>
        <v>0</v>
      </c>
      <c r="P64" s="111"/>
      <c r="Q64" s="119"/>
      <c r="S64" s="111">
        <f t="shared" si="4"/>
        <v>0</v>
      </c>
      <c r="T64" s="111">
        <f t="shared" si="5"/>
        <v>0</v>
      </c>
      <c r="V64" s="111"/>
      <c r="W64" s="111"/>
    </row>
    <row r="65" spans="1:23" ht="12.75">
      <c r="A65" s="98"/>
      <c r="B65" s="7" t="s">
        <v>83</v>
      </c>
      <c r="C65" s="10"/>
      <c r="D65" s="18"/>
      <c r="E65" s="12"/>
      <c r="F65" s="15"/>
      <c r="G65" s="9"/>
      <c r="H65" s="110"/>
      <c r="I65" s="111"/>
      <c r="J65" s="119"/>
      <c r="K65" s="150">
        <f t="shared" si="0"/>
        <v>0</v>
      </c>
      <c r="L65" s="128">
        <f t="shared" si="1"/>
        <v>0</v>
      </c>
      <c r="M65" s="150">
        <f t="shared" si="2"/>
        <v>0</v>
      </c>
      <c r="N65" s="116">
        <f t="shared" si="3"/>
        <v>0</v>
      </c>
      <c r="P65" s="111"/>
      <c r="Q65" s="119"/>
      <c r="S65" s="111">
        <f t="shared" si="4"/>
        <v>0</v>
      </c>
      <c r="T65" s="111">
        <f t="shared" si="5"/>
        <v>0</v>
      </c>
      <c r="V65" s="111"/>
      <c r="W65" s="111"/>
    </row>
    <row r="66" spans="1:23" ht="15" customHeight="1">
      <c r="A66" s="98"/>
      <c r="B66" s="7" t="s">
        <v>84</v>
      </c>
      <c r="C66" s="10"/>
      <c r="D66" s="18"/>
      <c r="E66" s="12"/>
      <c r="F66" s="15"/>
      <c r="G66" s="13"/>
      <c r="H66" s="110"/>
      <c r="I66" s="111"/>
      <c r="J66" s="116"/>
      <c r="K66" s="150">
        <f t="shared" si="0"/>
        <v>0</v>
      </c>
      <c r="L66" s="128">
        <f t="shared" si="1"/>
        <v>0</v>
      </c>
      <c r="M66" s="150">
        <f t="shared" si="2"/>
        <v>0</v>
      </c>
      <c r="N66" s="116">
        <f t="shared" si="3"/>
        <v>0</v>
      </c>
      <c r="P66" s="111"/>
      <c r="Q66" s="116"/>
      <c r="S66" s="111">
        <f t="shared" si="4"/>
        <v>0</v>
      </c>
      <c r="T66" s="111">
        <f t="shared" si="5"/>
        <v>0</v>
      </c>
      <c r="V66" s="111"/>
      <c r="W66" s="111"/>
    </row>
    <row r="67" spans="1:23" ht="12.75">
      <c r="A67" s="158"/>
      <c r="B67" s="159"/>
      <c r="C67" s="160"/>
      <c r="D67" s="161"/>
      <c r="E67" s="162"/>
      <c r="F67" s="163"/>
      <c r="G67" s="164"/>
      <c r="H67" s="165"/>
      <c r="I67" s="166"/>
      <c r="J67" s="167"/>
      <c r="K67" s="150">
        <f t="shared" si="0"/>
        <v>0</v>
      </c>
      <c r="L67" s="128">
        <f t="shared" si="1"/>
        <v>0</v>
      </c>
      <c r="M67" s="150">
        <f t="shared" si="2"/>
        <v>0</v>
      </c>
      <c r="N67" s="116">
        <f t="shared" si="3"/>
        <v>0</v>
      </c>
      <c r="P67" s="166"/>
      <c r="Q67" s="167"/>
      <c r="S67" s="111">
        <f t="shared" si="4"/>
        <v>0</v>
      </c>
      <c r="T67" s="111">
        <f t="shared" si="5"/>
        <v>0</v>
      </c>
      <c r="V67" s="111"/>
      <c r="W67" s="111"/>
    </row>
    <row r="68" spans="1:23" ht="12.75">
      <c r="A68" s="98" t="s">
        <v>85</v>
      </c>
      <c r="B68" s="7" t="s">
        <v>86</v>
      </c>
      <c r="C68" s="10" t="s">
        <v>37</v>
      </c>
      <c r="D68" s="18" t="s">
        <v>32</v>
      </c>
      <c r="E68" s="12">
        <f>E62</f>
        <v>268.8647208121827</v>
      </c>
      <c r="F68" s="15">
        <v>3</v>
      </c>
      <c r="G68" s="13">
        <f>E68*F68</f>
        <v>806.5941624365482</v>
      </c>
      <c r="H68" s="110">
        <f>G68*H8</f>
        <v>2425.4286464467004</v>
      </c>
      <c r="I68" s="111">
        <f>ROUND(H68*1.25,0)</f>
        <v>3032</v>
      </c>
      <c r="J68" s="116">
        <f>ROUND(H68*$J$9,0)</f>
        <v>3148</v>
      </c>
      <c r="K68" s="150">
        <f t="shared" si="0"/>
        <v>1667.6000000000001</v>
      </c>
      <c r="L68" s="128">
        <f t="shared" si="1"/>
        <v>1731.4</v>
      </c>
      <c r="M68" s="150">
        <f t="shared" si="2"/>
        <v>1364.4</v>
      </c>
      <c r="N68" s="116">
        <f t="shared" si="3"/>
        <v>1416.6000000000001</v>
      </c>
      <c r="P68" s="111"/>
      <c r="Q68" s="116"/>
      <c r="S68" s="111">
        <f t="shared" si="4"/>
        <v>3032</v>
      </c>
      <c r="T68" s="111">
        <f t="shared" si="5"/>
        <v>3148</v>
      </c>
      <c r="V68" s="111" t="e">
        <f>I68/P68*100</f>
        <v>#DIV/0!</v>
      </c>
      <c r="W68" s="111" t="e">
        <f>J68/Q68*100</f>
        <v>#DIV/0!</v>
      </c>
    </row>
    <row r="69" spans="1:23" ht="15" customHeight="1">
      <c r="A69" s="98"/>
      <c r="B69" s="7" t="s">
        <v>87</v>
      </c>
      <c r="C69" s="10"/>
      <c r="D69" s="18"/>
      <c r="E69" s="12"/>
      <c r="F69" s="15"/>
      <c r="G69" s="11"/>
      <c r="H69" s="110"/>
      <c r="I69" s="111"/>
      <c r="J69" s="112"/>
      <c r="K69" s="150">
        <f t="shared" si="0"/>
        <v>0</v>
      </c>
      <c r="L69" s="128">
        <f t="shared" si="1"/>
        <v>0</v>
      </c>
      <c r="M69" s="150">
        <f t="shared" si="2"/>
        <v>0</v>
      </c>
      <c r="N69" s="116">
        <f t="shared" si="3"/>
        <v>0</v>
      </c>
      <c r="P69" s="111"/>
      <c r="Q69" s="112"/>
      <c r="S69" s="111">
        <f t="shared" si="4"/>
        <v>0</v>
      </c>
      <c r="T69" s="111">
        <f t="shared" si="5"/>
        <v>0</v>
      </c>
      <c r="V69" s="111"/>
      <c r="W69" s="111"/>
    </row>
    <row r="70" spans="1:23" ht="12.75">
      <c r="A70" s="98"/>
      <c r="B70" s="7" t="s">
        <v>88</v>
      </c>
      <c r="C70" s="10"/>
      <c r="D70" s="18"/>
      <c r="E70" s="12"/>
      <c r="F70" s="15"/>
      <c r="G70" s="11"/>
      <c r="H70" s="110"/>
      <c r="I70" s="111"/>
      <c r="J70" s="112"/>
      <c r="K70" s="150">
        <f t="shared" si="0"/>
        <v>0</v>
      </c>
      <c r="L70" s="128">
        <f t="shared" si="1"/>
        <v>0</v>
      </c>
      <c r="M70" s="150">
        <f t="shared" si="2"/>
        <v>0</v>
      </c>
      <c r="N70" s="116">
        <f t="shared" si="3"/>
        <v>0</v>
      </c>
      <c r="P70" s="111"/>
      <c r="Q70" s="112"/>
      <c r="S70" s="111">
        <f t="shared" si="4"/>
        <v>0</v>
      </c>
      <c r="T70" s="111">
        <f t="shared" si="5"/>
        <v>0</v>
      </c>
      <c r="V70" s="111"/>
      <c r="W70" s="111"/>
    </row>
    <row r="71" spans="1:23" ht="12.75">
      <c r="A71" s="98"/>
      <c r="B71" s="7"/>
      <c r="C71" s="10"/>
      <c r="D71" s="18"/>
      <c r="E71" s="12"/>
      <c r="F71" s="15"/>
      <c r="G71" s="11"/>
      <c r="H71" s="110"/>
      <c r="I71" s="111"/>
      <c r="J71" s="112"/>
      <c r="K71" s="150">
        <f t="shared" si="0"/>
        <v>0</v>
      </c>
      <c r="L71" s="128">
        <f t="shared" si="1"/>
        <v>0</v>
      </c>
      <c r="M71" s="150">
        <f t="shared" si="2"/>
        <v>0</v>
      </c>
      <c r="N71" s="116">
        <f t="shared" si="3"/>
        <v>0</v>
      </c>
      <c r="P71" s="111"/>
      <c r="Q71" s="112"/>
      <c r="S71" s="111">
        <f t="shared" si="4"/>
        <v>0</v>
      </c>
      <c r="T71" s="111">
        <f t="shared" si="5"/>
        <v>0</v>
      </c>
      <c r="V71" s="111"/>
      <c r="W71" s="111"/>
    </row>
    <row r="72" spans="1:23" ht="15" customHeight="1">
      <c r="A72" s="98" t="s">
        <v>89</v>
      </c>
      <c r="B72" s="7" t="s">
        <v>90</v>
      </c>
      <c r="C72" s="10" t="s">
        <v>37</v>
      </c>
      <c r="D72" s="18" t="s">
        <v>32</v>
      </c>
      <c r="E72" s="12">
        <f>E68</f>
        <v>268.8647208121827</v>
      </c>
      <c r="F72" s="12">
        <v>1.5</v>
      </c>
      <c r="G72" s="13">
        <f>E72*F72</f>
        <v>403.2970812182741</v>
      </c>
      <c r="H72" s="110">
        <f>G72*H8</f>
        <v>1212.7143232233502</v>
      </c>
      <c r="I72" s="111">
        <f>ROUND(H72*1.25,0)</f>
        <v>1516</v>
      </c>
      <c r="J72" s="116">
        <f>ROUND(H72*$J$9,0)</f>
        <v>1574</v>
      </c>
      <c r="K72" s="150">
        <f t="shared" si="0"/>
        <v>833.8000000000001</v>
      </c>
      <c r="L72" s="128">
        <f t="shared" si="1"/>
        <v>865.7</v>
      </c>
      <c r="M72" s="150">
        <f t="shared" si="2"/>
        <v>682.2</v>
      </c>
      <c r="N72" s="116">
        <f t="shared" si="3"/>
        <v>708.3000000000001</v>
      </c>
      <c r="P72" s="111"/>
      <c r="Q72" s="116"/>
      <c r="S72" s="111">
        <f t="shared" si="4"/>
        <v>1516</v>
      </c>
      <c r="T72" s="111">
        <f t="shared" si="5"/>
        <v>1574</v>
      </c>
      <c r="V72" s="111" t="e">
        <f>I72/P72*100</f>
        <v>#DIV/0!</v>
      </c>
      <c r="W72" s="111" t="e">
        <f>J72/Q72*100</f>
        <v>#DIV/0!</v>
      </c>
    </row>
    <row r="73" spans="1:23" ht="15" customHeight="1">
      <c r="A73" s="98"/>
      <c r="B73" s="7" t="s">
        <v>91</v>
      </c>
      <c r="C73" s="10"/>
      <c r="D73" s="18"/>
      <c r="E73" s="12"/>
      <c r="F73" s="12"/>
      <c r="G73" s="13"/>
      <c r="H73" s="110"/>
      <c r="I73" s="111"/>
      <c r="J73" s="116"/>
      <c r="K73" s="150">
        <f t="shared" si="0"/>
        <v>0</v>
      </c>
      <c r="L73" s="128">
        <f t="shared" si="1"/>
        <v>0</v>
      </c>
      <c r="M73" s="150">
        <f t="shared" si="2"/>
        <v>0</v>
      </c>
      <c r="N73" s="116">
        <f t="shared" si="3"/>
        <v>0</v>
      </c>
      <c r="P73" s="111"/>
      <c r="Q73" s="116"/>
      <c r="S73" s="111">
        <f t="shared" si="4"/>
        <v>0</v>
      </c>
      <c r="T73" s="111">
        <f t="shared" si="5"/>
        <v>0</v>
      </c>
      <c r="V73" s="111"/>
      <c r="W73" s="111"/>
    </row>
    <row r="74" spans="1:23" ht="12.75">
      <c r="A74" s="98"/>
      <c r="B74" s="7"/>
      <c r="C74" s="10"/>
      <c r="D74" s="18"/>
      <c r="E74" s="12"/>
      <c r="F74" s="15"/>
      <c r="G74" s="13"/>
      <c r="H74" s="110"/>
      <c r="I74" s="111"/>
      <c r="J74" s="116"/>
      <c r="K74" s="150">
        <f t="shared" si="0"/>
        <v>0</v>
      </c>
      <c r="L74" s="128">
        <f t="shared" si="1"/>
        <v>0</v>
      </c>
      <c r="M74" s="150">
        <f t="shared" si="2"/>
        <v>0</v>
      </c>
      <c r="N74" s="116">
        <f t="shared" si="3"/>
        <v>0</v>
      </c>
      <c r="P74" s="111"/>
      <c r="Q74" s="116"/>
      <c r="S74" s="111">
        <f t="shared" si="4"/>
        <v>0</v>
      </c>
      <c r="T74" s="111">
        <f t="shared" si="5"/>
        <v>0</v>
      </c>
      <c r="V74" s="111"/>
      <c r="W74" s="111"/>
    </row>
    <row r="75" spans="1:23" ht="12.75">
      <c r="A75" s="98" t="s">
        <v>92</v>
      </c>
      <c r="B75" s="7" t="s">
        <v>314</v>
      </c>
      <c r="C75" s="10" t="s">
        <v>37</v>
      </c>
      <c r="D75" s="18" t="s">
        <v>32</v>
      </c>
      <c r="E75" s="12">
        <f>E72</f>
        <v>268.8647208121827</v>
      </c>
      <c r="F75" s="15">
        <v>1</v>
      </c>
      <c r="G75" s="13">
        <f>E75*F75</f>
        <v>268.8647208121827</v>
      </c>
      <c r="H75" s="110">
        <f>G75*H8</f>
        <v>808.4762154822334</v>
      </c>
      <c r="I75" s="111">
        <f>ROUND(H75*1.25,0)</f>
        <v>1011</v>
      </c>
      <c r="J75" s="116">
        <f>ROUND(H75*$J$9,0)</f>
        <v>1049</v>
      </c>
      <c r="K75" s="150">
        <f aca="true" t="shared" si="6" ref="K75:K138">I75*$L$3</f>
        <v>556.0500000000001</v>
      </c>
      <c r="L75" s="128">
        <f aca="true" t="shared" si="7" ref="L75:L138">J75*$L$3</f>
        <v>576.95</v>
      </c>
      <c r="M75" s="150">
        <f aca="true" t="shared" si="8" ref="M75:M138">I75*$N$3</f>
        <v>454.95</v>
      </c>
      <c r="N75" s="116">
        <f aca="true" t="shared" si="9" ref="N75:N138">J75*$N$3</f>
        <v>472.05</v>
      </c>
      <c r="P75" s="111"/>
      <c r="Q75" s="116"/>
      <c r="S75" s="111">
        <f aca="true" t="shared" si="10" ref="S75:S138">I75-P75</f>
        <v>1011</v>
      </c>
      <c r="T75" s="111">
        <f aca="true" t="shared" si="11" ref="T75:T138">J75-Q75</f>
        <v>1049</v>
      </c>
      <c r="V75" s="111" t="e">
        <f>I75/P75*100</f>
        <v>#DIV/0!</v>
      </c>
      <c r="W75" s="111" t="e">
        <f>J75/Q75*100</f>
        <v>#DIV/0!</v>
      </c>
    </row>
    <row r="76" spans="1:23" ht="15" customHeight="1">
      <c r="A76" s="98"/>
      <c r="B76" s="7" t="s">
        <v>93</v>
      </c>
      <c r="C76" s="10"/>
      <c r="D76" s="18"/>
      <c r="E76" s="12"/>
      <c r="F76" s="15"/>
      <c r="G76" s="13"/>
      <c r="H76" s="110"/>
      <c r="I76" s="111"/>
      <c r="J76" s="116"/>
      <c r="K76" s="150">
        <f t="shared" si="6"/>
        <v>0</v>
      </c>
      <c r="L76" s="128">
        <f t="shared" si="7"/>
        <v>0</v>
      </c>
      <c r="M76" s="150">
        <f t="shared" si="8"/>
        <v>0</v>
      </c>
      <c r="N76" s="116">
        <f t="shared" si="9"/>
        <v>0</v>
      </c>
      <c r="P76" s="111"/>
      <c r="Q76" s="116"/>
      <c r="S76" s="111">
        <f t="shared" si="10"/>
        <v>0</v>
      </c>
      <c r="T76" s="111">
        <f t="shared" si="11"/>
        <v>0</v>
      </c>
      <c r="V76" s="111"/>
      <c r="W76" s="111"/>
    </row>
    <row r="77" spans="1:23" ht="15" customHeight="1">
      <c r="A77" s="98"/>
      <c r="B77" s="7" t="s">
        <v>315</v>
      </c>
      <c r="C77" s="10"/>
      <c r="D77" s="18"/>
      <c r="E77" s="12"/>
      <c r="F77" s="15"/>
      <c r="G77" s="13"/>
      <c r="H77" s="110"/>
      <c r="I77" s="111"/>
      <c r="J77" s="116"/>
      <c r="K77" s="150">
        <f t="shared" si="6"/>
        <v>0</v>
      </c>
      <c r="L77" s="128">
        <f t="shared" si="7"/>
        <v>0</v>
      </c>
      <c r="M77" s="150">
        <f t="shared" si="8"/>
        <v>0</v>
      </c>
      <c r="N77" s="116">
        <f t="shared" si="9"/>
        <v>0</v>
      </c>
      <c r="P77" s="111"/>
      <c r="Q77" s="116"/>
      <c r="S77" s="111">
        <f t="shared" si="10"/>
        <v>0</v>
      </c>
      <c r="T77" s="111">
        <f t="shared" si="11"/>
        <v>0</v>
      </c>
      <c r="V77" s="111"/>
      <c r="W77" s="111"/>
    </row>
    <row r="78" spans="1:23" ht="12.75">
      <c r="A78" s="98" t="s">
        <v>94</v>
      </c>
      <c r="B78" s="7" t="s">
        <v>80</v>
      </c>
      <c r="C78" s="10" t="s">
        <v>31</v>
      </c>
      <c r="D78" s="18" t="s">
        <v>32</v>
      </c>
      <c r="E78" s="12">
        <f>E75</f>
        <v>268.8647208121827</v>
      </c>
      <c r="F78" s="15">
        <v>1</v>
      </c>
      <c r="G78" s="13">
        <f>E78*F78</f>
        <v>268.8647208121827</v>
      </c>
      <c r="H78" s="110">
        <f>G78*H8</f>
        <v>808.4762154822334</v>
      </c>
      <c r="I78" s="111">
        <f>ROUND(H78*1.25,0)</f>
        <v>1011</v>
      </c>
      <c r="J78" s="116">
        <f>ROUND(H78*$J$9,0)</f>
        <v>1049</v>
      </c>
      <c r="K78" s="150">
        <f t="shared" si="6"/>
        <v>556.0500000000001</v>
      </c>
      <c r="L78" s="128">
        <f t="shared" si="7"/>
        <v>576.95</v>
      </c>
      <c r="M78" s="150">
        <f t="shared" si="8"/>
        <v>454.95</v>
      </c>
      <c r="N78" s="116">
        <f t="shared" si="9"/>
        <v>472.05</v>
      </c>
      <c r="P78" s="111"/>
      <c r="Q78" s="116"/>
      <c r="S78" s="111">
        <f t="shared" si="10"/>
        <v>1011</v>
      </c>
      <c r="T78" s="111">
        <f t="shared" si="11"/>
        <v>1049</v>
      </c>
      <c r="V78" s="111" t="e">
        <f>I78/P78*100</f>
        <v>#DIV/0!</v>
      </c>
      <c r="W78" s="111" t="e">
        <f>J78/Q78*100</f>
        <v>#DIV/0!</v>
      </c>
    </row>
    <row r="79" spans="1:23" ht="12.75">
      <c r="A79" s="98"/>
      <c r="B79" s="7" t="s">
        <v>93</v>
      </c>
      <c r="C79" s="10"/>
      <c r="D79" s="18"/>
      <c r="E79" s="12"/>
      <c r="F79" s="15"/>
      <c r="G79" s="9"/>
      <c r="H79" s="114"/>
      <c r="I79" s="111"/>
      <c r="J79" s="119"/>
      <c r="K79" s="150">
        <f t="shared" si="6"/>
        <v>0</v>
      </c>
      <c r="L79" s="128">
        <f t="shared" si="7"/>
        <v>0</v>
      </c>
      <c r="M79" s="150">
        <f t="shared" si="8"/>
        <v>0</v>
      </c>
      <c r="N79" s="116">
        <f t="shared" si="9"/>
        <v>0</v>
      </c>
      <c r="P79" s="111"/>
      <c r="Q79" s="119"/>
      <c r="S79" s="111">
        <f t="shared" si="10"/>
        <v>0</v>
      </c>
      <c r="T79" s="111">
        <f t="shared" si="11"/>
        <v>0</v>
      </c>
      <c r="V79" s="111"/>
      <c r="W79" s="111"/>
    </row>
    <row r="80" spans="1:23" ht="12.75" customHeight="1">
      <c r="A80" s="98"/>
      <c r="B80" s="7"/>
      <c r="C80" s="10"/>
      <c r="D80" s="18"/>
      <c r="E80" s="12"/>
      <c r="F80" s="15"/>
      <c r="G80" s="9"/>
      <c r="H80" s="110"/>
      <c r="I80" s="111"/>
      <c r="J80" s="119"/>
      <c r="K80" s="150">
        <f t="shared" si="6"/>
        <v>0</v>
      </c>
      <c r="L80" s="128">
        <f t="shared" si="7"/>
        <v>0</v>
      </c>
      <c r="M80" s="150">
        <f t="shared" si="8"/>
        <v>0</v>
      </c>
      <c r="N80" s="116">
        <f t="shared" si="9"/>
        <v>0</v>
      </c>
      <c r="P80" s="111"/>
      <c r="Q80" s="119"/>
      <c r="S80" s="111">
        <f t="shared" si="10"/>
        <v>0</v>
      </c>
      <c r="T80" s="111">
        <f t="shared" si="11"/>
        <v>0</v>
      </c>
      <c r="V80" s="111"/>
      <c r="W80" s="111"/>
    </row>
    <row r="81" spans="1:23" ht="17.25" customHeight="1">
      <c r="A81" s="98" t="s">
        <v>95</v>
      </c>
      <c r="B81" s="7" t="s">
        <v>96</v>
      </c>
      <c r="C81" s="10" t="s">
        <v>37</v>
      </c>
      <c r="D81" s="18" t="s">
        <v>32</v>
      </c>
      <c r="E81" s="12">
        <f>E78</f>
        <v>268.8647208121827</v>
      </c>
      <c r="F81" s="15">
        <v>1</v>
      </c>
      <c r="G81" s="13">
        <f>E81*F81</f>
        <v>268.8647208121827</v>
      </c>
      <c r="H81" s="110">
        <f>G81*H8</f>
        <v>808.4762154822334</v>
      </c>
      <c r="I81" s="111">
        <f>ROUND(H81*1.25,0)</f>
        <v>1011</v>
      </c>
      <c r="J81" s="116">
        <f>ROUND(H81*$J$9,0)</f>
        <v>1049</v>
      </c>
      <c r="K81" s="150">
        <f t="shared" si="6"/>
        <v>556.0500000000001</v>
      </c>
      <c r="L81" s="128">
        <f t="shared" si="7"/>
        <v>576.95</v>
      </c>
      <c r="M81" s="150">
        <f t="shared" si="8"/>
        <v>454.95</v>
      </c>
      <c r="N81" s="116">
        <f t="shared" si="9"/>
        <v>472.05</v>
      </c>
      <c r="P81" s="111"/>
      <c r="Q81" s="116"/>
      <c r="S81" s="111">
        <f t="shared" si="10"/>
        <v>1011</v>
      </c>
      <c r="T81" s="111">
        <f t="shared" si="11"/>
        <v>1049</v>
      </c>
      <c r="V81" s="111" t="e">
        <f>I81/P81*100</f>
        <v>#DIV/0!</v>
      </c>
      <c r="W81" s="111" t="e">
        <f>J81/Q81*100</f>
        <v>#DIV/0!</v>
      </c>
    </row>
    <row r="82" spans="1:23" ht="12.75">
      <c r="A82" s="98"/>
      <c r="B82" s="7" t="s">
        <v>97</v>
      </c>
      <c r="C82" s="10"/>
      <c r="D82" s="18"/>
      <c r="E82" s="12"/>
      <c r="F82" s="15"/>
      <c r="G82" s="9"/>
      <c r="H82" s="110"/>
      <c r="I82" s="111"/>
      <c r="J82" s="119"/>
      <c r="K82" s="150">
        <f t="shared" si="6"/>
        <v>0</v>
      </c>
      <c r="L82" s="128">
        <f t="shared" si="7"/>
        <v>0</v>
      </c>
      <c r="M82" s="150">
        <f t="shared" si="8"/>
        <v>0</v>
      </c>
      <c r="N82" s="116">
        <f t="shared" si="9"/>
        <v>0</v>
      </c>
      <c r="P82" s="111"/>
      <c r="Q82" s="119"/>
      <c r="S82" s="111">
        <f t="shared" si="10"/>
        <v>0</v>
      </c>
      <c r="T82" s="111">
        <f t="shared" si="11"/>
        <v>0</v>
      </c>
      <c r="V82" s="111"/>
      <c r="W82" s="111"/>
    </row>
    <row r="83" spans="1:23" ht="12.75" customHeight="1">
      <c r="A83" s="98"/>
      <c r="B83" s="7"/>
      <c r="C83" s="10"/>
      <c r="D83" s="18"/>
      <c r="E83" s="12"/>
      <c r="F83" s="15"/>
      <c r="G83" s="9"/>
      <c r="H83" s="110"/>
      <c r="I83" s="111"/>
      <c r="J83" s="119"/>
      <c r="K83" s="150">
        <f t="shared" si="6"/>
        <v>0</v>
      </c>
      <c r="L83" s="128">
        <f t="shared" si="7"/>
        <v>0</v>
      </c>
      <c r="M83" s="150">
        <f t="shared" si="8"/>
        <v>0</v>
      </c>
      <c r="N83" s="116">
        <f t="shared" si="9"/>
        <v>0</v>
      </c>
      <c r="P83" s="111"/>
      <c r="Q83" s="119"/>
      <c r="S83" s="111">
        <f t="shared" si="10"/>
        <v>0</v>
      </c>
      <c r="T83" s="111">
        <f t="shared" si="11"/>
        <v>0</v>
      </c>
      <c r="V83" s="111"/>
      <c r="W83" s="111"/>
    </row>
    <row r="84" spans="1:23" ht="12.75">
      <c r="A84" s="98" t="s">
        <v>98</v>
      </c>
      <c r="B84" s="7" t="s">
        <v>99</v>
      </c>
      <c r="C84" s="10" t="s">
        <v>37</v>
      </c>
      <c r="D84" s="18" t="s">
        <v>32</v>
      </c>
      <c r="E84" s="12">
        <f>E81</f>
        <v>268.8647208121827</v>
      </c>
      <c r="F84" s="15">
        <v>4</v>
      </c>
      <c r="G84" s="13">
        <f>E84*F84</f>
        <v>1075.458883248731</v>
      </c>
      <c r="H84" s="110">
        <f>G84*H8</f>
        <v>3233.9048619289338</v>
      </c>
      <c r="I84" s="111">
        <f>ROUND(H84*1.25,0)</f>
        <v>4042</v>
      </c>
      <c r="J84" s="116">
        <f>ROUND(H84*$J$9,0)</f>
        <v>4198</v>
      </c>
      <c r="K84" s="150">
        <f t="shared" si="6"/>
        <v>2223.1000000000004</v>
      </c>
      <c r="L84" s="128">
        <f t="shared" si="7"/>
        <v>2308.9</v>
      </c>
      <c r="M84" s="150">
        <f t="shared" si="8"/>
        <v>1818.9</v>
      </c>
      <c r="N84" s="116">
        <f t="shared" si="9"/>
        <v>1889.1000000000001</v>
      </c>
      <c r="P84" s="111"/>
      <c r="Q84" s="116"/>
      <c r="S84" s="111">
        <f t="shared" si="10"/>
        <v>4042</v>
      </c>
      <c r="T84" s="111">
        <f t="shared" si="11"/>
        <v>4198</v>
      </c>
      <c r="V84" s="111" t="e">
        <f>I84/P84*100</f>
        <v>#DIV/0!</v>
      </c>
      <c r="W84" s="111" t="e">
        <f>J84/Q84*100</f>
        <v>#DIV/0!</v>
      </c>
    </row>
    <row r="85" spans="1:23" ht="12.75">
      <c r="A85" s="98"/>
      <c r="B85" s="7" t="s">
        <v>100</v>
      </c>
      <c r="C85" s="10"/>
      <c r="D85" s="18"/>
      <c r="E85" s="12"/>
      <c r="F85" s="15"/>
      <c r="G85" s="13"/>
      <c r="H85" s="110"/>
      <c r="I85" s="111"/>
      <c r="J85" s="116"/>
      <c r="K85" s="150">
        <f t="shared" si="6"/>
        <v>0</v>
      </c>
      <c r="L85" s="128">
        <f t="shared" si="7"/>
        <v>0</v>
      </c>
      <c r="M85" s="150">
        <f t="shared" si="8"/>
        <v>0</v>
      </c>
      <c r="N85" s="116">
        <f t="shared" si="9"/>
        <v>0</v>
      </c>
      <c r="P85" s="111"/>
      <c r="Q85" s="116"/>
      <c r="S85" s="111">
        <f t="shared" si="10"/>
        <v>0</v>
      </c>
      <c r="T85" s="111">
        <f t="shared" si="11"/>
        <v>0</v>
      </c>
      <c r="V85" s="111"/>
      <c r="W85" s="111"/>
    </row>
    <row r="86" spans="1:23" ht="12.75" customHeight="1">
      <c r="A86" s="98"/>
      <c r="B86" s="7"/>
      <c r="C86" s="10"/>
      <c r="D86" s="18"/>
      <c r="E86" s="12"/>
      <c r="F86" s="12"/>
      <c r="G86" s="11"/>
      <c r="H86" s="110"/>
      <c r="I86" s="111"/>
      <c r="J86" s="112"/>
      <c r="K86" s="150">
        <f t="shared" si="6"/>
        <v>0</v>
      </c>
      <c r="L86" s="128">
        <f t="shared" si="7"/>
        <v>0</v>
      </c>
      <c r="M86" s="150">
        <f t="shared" si="8"/>
        <v>0</v>
      </c>
      <c r="N86" s="116">
        <f t="shared" si="9"/>
        <v>0</v>
      </c>
      <c r="P86" s="111"/>
      <c r="Q86" s="112"/>
      <c r="S86" s="111">
        <f t="shared" si="10"/>
        <v>0</v>
      </c>
      <c r="T86" s="111">
        <f t="shared" si="11"/>
        <v>0</v>
      </c>
      <c r="V86" s="111"/>
      <c r="W86" s="111"/>
    </row>
    <row r="87" spans="1:23" ht="12.75">
      <c r="A87" s="98" t="s">
        <v>101</v>
      </c>
      <c r="B87" s="7" t="s">
        <v>86</v>
      </c>
      <c r="C87" s="10" t="s">
        <v>37</v>
      </c>
      <c r="D87" s="18" t="s">
        <v>32</v>
      </c>
      <c r="E87" s="12">
        <f>E84</f>
        <v>268.8647208121827</v>
      </c>
      <c r="F87" s="15">
        <v>8</v>
      </c>
      <c r="G87" s="13">
        <f>E87*F87</f>
        <v>2150.917766497462</v>
      </c>
      <c r="H87" s="110">
        <f>G87*H8</f>
        <v>6467.8097238578675</v>
      </c>
      <c r="I87" s="111">
        <f>ROUND(H87*1.25,0)</f>
        <v>8085</v>
      </c>
      <c r="J87" s="116">
        <f>ROUND(H87*$J$9,0)</f>
        <v>8395</v>
      </c>
      <c r="K87" s="150">
        <f t="shared" si="6"/>
        <v>4446.75</v>
      </c>
      <c r="L87" s="128">
        <f t="shared" si="7"/>
        <v>4617.25</v>
      </c>
      <c r="M87" s="150">
        <f t="shared" si="8"/>
        <v>3638.25</v>
      </c>
      <c r="N87" s="116">
        <f t="shared" si="9"/>
        <v>3777.75</v>
      </c>
      <c r="P87" s="111"/>
      <c r="Q87" s="116"/>
      <c r="S87" s="111">
        <f t="shared" si="10"/>
        <v>8085</v>
      </c>
      <c r="T87" s="111">
        <f t="shared" si="11"/>
        <v>8395</v>
      </c>
      <c r="V87" s="111" t="e">
        <f>I87/P87*100</f>
        <v>#DIV/0!</v>
      </c>
      <c r="W87" s="111" t="e">
        <f>J87/Q87*100</f>
        <v>#DIV/0!</v>
      </c>
    </row>
    <row r="88" spans="1:23" ht="12.75">
      <c r="A88" s="98"/>
      <c r="B88" s="7" t="s">
        <v>102</v>
      </c>
      <c r="C88" s="10"/>
      <c r="D88" s="18"/>
      <c r="E88" s="12"/>
      <c r="F88" s="15"/>
      <c r="G88" s="13"/>
      <c r="H88" s="110"/>
      <c r="I88" s="111"/>
      <c r="J88" s="116"/>
      <c r="K88" s="150">
        <f t="shared" si="6"/>
        <v>0</v>
      </c>
      <c r="L88" s="128">
        <f t="shared" si="7"/>
        <v>0</v>
      </c>
      <c r="M88" s="150">
        <f t="shared" si="8"/>
        <v>0</v>
      </c>
      <c r="N88" s="116">
        <f t="shared" si="9"/>
        <v>0</v>
      </c>
      <c r="P88" s="111"/>
      <c r="Q88" s="116"/>
      <c r="S88" s="111">
        <f t="shared" si="10"/>
        <v>0</v>
      </c>
      <c r="T88" s="111">
        <f t="shared" si="11"/>
        <v>0</v>
      </c>
      <c r="V88" s="111"/>
      <c r="W88" s="111"/>
    </row>
    <row r="89" spans="1:23" ht="15" customHeight="1">
      <c r="A89" s="98"/>
      <c r="B89" s="31" t="s">
        <v>103</v>
      </c>
      <c r="C89" s="10"/>
      <c r="D89" s="18"/>
      <c r="E89" s="12"/>
      <c r="F89" s="15"/>
      <c r="G89" s="13"/>
      <c r="H89" s="110"/>
      <c r="I89" s="111"/>
      <c r="J89" s="117"/>
      <c r="K89" s="150">
        <f t="shared" si="6"/>
        <v>0</v>
      </c>
      <c r="L89" s="128">
        <f t="shared" si="7"/>
        <v>0</v>
      </c>
      <c r="M89" s="150">
        <f t="shared" si="8"/>
        <v>0</v>
      </c>
      <c r="N89" s="116">
        <f t="shared" si="9"/>
        <v>0</v>
      </c>
      <c r="P89" s="111"/>
      <c r="Q89" s="117"/>
      <c r="S89" s="111">
        <f t="shared" si="10"/>
        <v>0</v>
      </c>
      <c r="T89" s="111">
        <f t="shared" si="11"/>
        <v>0</v>
      </c>
      <c r="V89" s="111"/>
      <c r="W89" s="111"/>
    </row>
    <row r="90" spans="1:23" ht="12.75" customHeight="1">
      <c r="A90" s="98"/>
      <c r="B90" s="31"/>
      <c r="C90" s="10"/>
      <c r="D90" s="18"/>
      <c r="E90" s="12"/>
      <c r="F90" s="15"/>
      <c r="G90" s="13"/>
      <c r="H90" s="110"/>
      <c r="I90" s="111"/>
      <c r="J90" s="117"/>
      <c r="K90" s="150">
        <f t="shared" si="6"/>
        <v>0</v>
      </c>
      <c r="L90" s="128">
        <f t="shared" si="7"/>
        <v>0</v>
      </c>
      <c r="M90" s="150">
        <f t="shared" si="8"/>
        <v>0</v>
      </c>
      <c r="N90" s="116">
        <f t="shared" si="9"/>
        <v>0</v>
      </c>
      <c r="P90" s="111"/>
      <c r="Q90" s="117"/>
      <c r="S90" s="111">
        <f t="shared" si="10"/>
        <v>0</v>
      </c>
      <c r="T90" s="111">
        <f t="shared" si="11"/>
        <v>0</v>
      </c>
      <c r="V90" s="111"/>
      <c r="W90" s="111"/>
    </row>
    <row r="91" spans="1:23" ht="15" customHeight="1">
      <c r="A91" s="98" t="s">
        <v>104</v>
      </c>
      <c r="B91" s="7" t="s">
        <v>86</v>
      </c>
      <c r="C91" s="10" t="s">
        <v>37</v>
      </c>
      <c r="D91" s="18" t="s">
        <v>32</v>
      </c>
      <c r="E91" s="12">
        <f>E87</f>
        <v>268.8647208121827</v>
      </c>
      <c r="F91" s="15">
        <v>10</v>
      </c>
      <c r="G91" s="13">
        <f>E91*F91</f>
        <v>2688.647208121827</v>
      </c>
      <c r="H91" s="110">
        <f>G91*H8</f>
        <v>8084.762154822334</v>
      </c>
      <c r="I91" s="111">
        <f>ROUND(H91*1.25,0)</f>
        <v>10106</v>
      </c>
      <c r="J91" s="116">
        <f>ROUND(H91*$J$9,0)</f>
        <v>10494</v>
      </c>
      <c r="K91" s="150">
        <f t="shared" si="6"/>
        <v>5558.3</v>
      </c>
      <c r="L91" s="128">
        <f t="shared" si="7"/>
        <v>5771.700000000001</v>
      </c>
      <c r="M91" s="150">
        <f t="shared" si="8"/>
        <v>4547.7</v>
      </c>
      <c r="N91" s="116">
        <f t="shared" si="9"/>
        <v>4722.3</v>
      </c>
      <c r="P91" s="111"/>
      <c r="Q91" s="116"/>
      <c r="S91" s="111">
        <f t="shared" si="10"/>
        <v>10106</v>
      </c>
      <c r="T91" s="111">
        <f t="shared" si="11"/>
        <v>10494</v>
      </c>
      <c r="V91" s="111" t="e">
        <f>I91/P91*100</f>
        <v>#DIV/0!</v>
      </c>
      <c r="W91" s="111" t="e">
        <f>J91/Q91*100</f>
        <v>#DIV/0!</v>
      </c>
    </row>
    <row r="92" spans="1:23" ht="15" customHeight="1">
      <c r="A92" s="98"/>
      <c r="B92" s="7" t="s">
        <v>105</v>
      </c>
      <c r="C92" s="10"/>
      <c r="D92" s="18"/>
      <c r="E92" s="12"/>
      <c r="F92" s="15"/>
      <c r="G92" s="13"/>
      <c r="H92" s="110"/>
      <c r="I92" s="111"/>
      <c r="J92" s="116"/>
      <c r="K92" s="150">
        <f t="shared" si="6"/>
        <v>0</v>
      </c>
      <c r="L92" s="128">
        <f t="shared" si="7"/>
        <v>0</v>
      </c>
      <c r="M92" s="150">
        <f t="shared" si="8"/>
        <v>0</v>
      </c>
      <c r="N92" s="116">
        <f t="shared" si="9"/>
        <v>0</v>
      </c>
      <c r="P92" s="111"/>
      <c r="Q92" s="116"/>
      <c r="S92" s="111">
        <f t="shared" si="10"/>
        <v>0</v>
      </c>
      <c r="T92" s="111">
        <f t="shared" si="11"/>
        <v>0</v>
      </c>
      <c r="V92" s="111"/>
      <c r="W92" s="111"/>
    </row>
    <row r="93" spans="1:23" ht="12.75">
      <c r="A93" s="98"/>
      <c r="B93" s="31" t="s">
        <v>103</v>
      </c>
      <c r="C93" s="10"/>
      <c r="D93" s="18"/>
      <c r="E93" s="12"/>
      <c r="F93" s="15"/>
      <c r="G93" s="13"/>
      <c r="H93" s="110"/>
      <c r="I93" s="111"/>
      <c r="J93" s="117"/>
      <c r="K93" s="150">
        <f t="shared" si="6"/>
        <v>0</v>
      </c>
      <c r="L93" s="128">
        <f t="shared" si="7"/>
        <v>0</v>
      </c>
      <c r="M93" s="150">
        <f t="shared" si="8"/>
        <v>0</v>
      </c>
      <c r="N93" s="116">
        <f t="shared" si="9"/>
        <v>0</v>
      </c>
      <c r="P93" s="111"/>
      <c r="Q93" s="117"/>
      <c r="S93" s="111">
        <f t="shared" si="10"/>
        <v>0</v>
      </c>
      <c r="T93" s="111">
        <f t="shared" si="11"/>
        <v>0</v>
      </c>
      <c r="V93" s="111"/>
      <c r="W93" s="111"/>
    </row>
    <row r="94" spans="1:23" ht="12.75">
      <c r="A94" s="98"/>
      <c r="B94" s="31"/>
      <c r="C94" s="10"/>
      <c r="D94" s="18"/>
      <c r="E94" s="12"/>
      <c r="F94" s="15"/>
      <c r="G94" s="13"/>
      <c r="H94" s="110"/>
      <c r="I94" s="111"/>
      <c r="J94" s="117"/>
      <c r="K94" s="150">
        <f t="shared" si="6"/>
        <v>0</v>
      </c>
      <c r="L94" s="128">
        <f t="shared" si="7"/>
        <v>0</v>
      </c>
      <c r="M94" s="150">
        <f t="shared" si="8"/>
        <v>0</v>
      </c>
      <c r="N94" s="116">
        <f t="shared" si="9"/>
        <v>0</v>
      </c>
      <c r="P94" s="111"/>
      <c r="Q94" s="117"/>
      <c r="S94" s="111">
        <f t="shared" si="10"/>
        <v>0</v>
      </c>
      <c r="T94" s="111">
        <f t="shared" si="11"/>
        <v>0</v>
      </c>
      <c r="V94" s="111"/>
      <c r="W94" s="111"/>
    </row>
    <row r="95" spans="1:23" ht="12.75">
      <c r="A95" s="98" t="s">
        <v>106</v>
      </c>
      <c r="B95" s="7" t="s">
        <v>107</v>
      </c>
      <c r="C95" s="10" t="s">
        <v>37</v>
      </c>
      <c r="D95" s="18" t="s">
        <v>32</v>
      </c>
      <c r="E95" s="12">
        <f>E91</f>
        <v>268.8647208121827</v>
      </c>
      <c r="F95" s="12">
        <v>3</v>
      </c>
      <c r="G95" s="13">
        <f>E95*F95</f>
        <v>806.5941624365482</v>
      </c>
      <c r="H95" s="110">
        <f>G95*H8</f>
        <v>2425.4286464467004</v>
      </c>
      <c r="I95" s="111">
        <f>ROUND(H95*1.25,0)</f>
        <v>3032</v>
      </c>
      <c r="J95" s="112"/>
      <c r="K95" s="150">
        <f t="shared" si="6"/>
        <v>1667.6000000000001</v>
      </c>
      <c r="L95" s="128">
        <f t="shared" si="7"/>
        <v>0</v>
      </c>
      <c r="M95" s="150">
        <f t="shared" si="8"/>
        <v>1364.4</v>
      </c>
      <c r="N95" s="116">
        <f t="shared" si="9"/>
        <v>0</v>
      </c>
      <c r="P95" s="111"/>
      <c r="Q95" s="112"/>
      <c r="S95" s="111">
        <f t="shared" si="10"/>
        <v>3032</v>
      </c>
      <c r="T95" s="111">
        <f t="shared" si="11"/>
        <v>0</v>
      </c>
      <c r="V95" s="111" t="e">
        <f>I95/P95*100</f>
        <v>#DIV/0!</v>
      </c>
      <c r="W95" s="111"/>
    </row>
    <row r="96" spans="1:23" ht="14.25" customHeight="1">
      <c r="A96" s="98"/>
      <c r="B96" s="31" t="s">
        <v>108</v>
      </c>
      <c r="C96" s="10"/>
      <c r="D96" s="18"/>
      <c r="E96" s="12"/>
      <c r="F96" s="12"/>
      <c r="G96" s="13"/>
      <c r="H96" s="110"/>
      <c r="I96" s="111"/>
      <c r="J96" s="112"/>
      <c r="K96" s="150">
        <f t="shared" si="6"/>
        <v>0</v>
      </c>
      <c r="L96" s="128">
        <f t="shared" si="7"/>
        <v>0</v>
      </c>
      <c r="M96" s="150">
        <f t="shared" si="8"/>
        <v>0</v>
      </c>
      <c r="N96" s="116">
        <f t="shared" si="9"/>
        <v>0</v>
      </c>
      <c r="P96" s="111"/>
      <c r="Q96" s="112"/>
      <c r="S96" s="111">
        <f t="shared" si="10"/>
        <v>0</v>
      </c>
      <c r="T96" s="111">
        <f t="shared" si="11"/>
        <v>0</v>
      </c>
      <c r="V96" s="111"/>
      <c r="W96" s="111"/>
    </row>
    <row r="97" spans="1:23" ht="12.75">
      <c r="A97" s="97"/>
      <c r="B97" s="31" t="s">
        <v>109</v>
      </c>
      <c r="C97" s="9"/>
      <c r="D97" s="18"/>
      <c r="E97" s="30"/>
      <c r="F97" s="8"/>
      <c r="G97" s="10"/>
      <c r="H97" s="113"/>
      <c r="I97" s="114"/>
      <c r="J97" s="115"/>
      <c r="K97" s="150">
        <f t="shared" si="6"/>
        <v>0</v>
      </c>
      <c r="L97" s="128">
        <f t="shared" si="7"/>
        <v>0</v>
      </c>
      <c r="M97" s="150">
        <f t="shared" si="8"/>
        <v>0</v>
      </c>
      <c r="N97" s="116">
        <f t="shared" si="9"/>
        <v>0</v>
      </c>
      <c r="P97" s="114"/>
      <c r="Q97" s="115"/>
      <c r="S97" s="111">
        <f t="shared" si="10"/>
        <v>0</v>
      </c>
      <c r="T97" s="111">
        <f t="shared" si="11"/>
        <v>0</v>
      </c>
      <c r="V97" s="111"/>
      <c r="W97" s="111"/>
    </row>
    <row r="98" spans="1:23" ht="12.75" customHeight="1">
      <c r="A98" s="99"/>
      <c r="B98" s="31"/>
      <c r="C98" s="10" t="s">
        <v>37</v>
      </c>
      <c r="D98" s="18"/>
      <c r="E98" s="12"/>
      <c r="F98" s="12"/>
      <c r="G98" s="10"/>
      <c r="H98" s="113"/>
      <c r="I98" s="114"/>
      <c r="J98" s="115"/>
      <c r="K98" s="150">
        <f t="shared" si="6"/>
        <v>0</v>
      </c>
      <c r="L98" s="128">
        <f t="shared" si="7"/>
        <v>0</v>
      </c>
      <c r="M98" s="150">
        <f t="shared" si="8"/>
        <v>0</v>
      </c>
      <c r="N98" s="116">
        <f t="shared" si="9"/>
        <v>0</v>
      </c>
      <c r="P98" s="114"/>
      <c r="Q98" s="115"/>
      <c r="S98" s="111">
        <f t="shared" si="10"/>
        <v>0</v>
      </c>
      <c r="T98" s="111">
        <f t="shared" si="11"/>
        <v>0</v>
      </c>
      <c r="V98" s="111"/>
      <c r="W98" s="111"/>
    </row>
    <row r="99" spans="1:23" ht="14.25" customHeight="1">
      <c r="A99" s="98" t="s">
        <v>110</v>
      </c>
      <c r="B99" s="31" t="s">
        <v>36</v>
      </c>
      <c r="C99" s="10"/>
      <c r="D99" s="18" t="s">
        <v>32</v>
      </c>
      <c r="E99" s="12">
        <f>E95</f>
        <v>268.8647208121827</v>
      </c>
      <c r="F99" s="12">
        <v>12</v>
      </c>
      <c r="G99" s="13">
        <f>E99*F99</f>
        <v>3226.376649746193</v>
      </c>
      <c r="H99" s="110">
        <f>G99*H8</f>
        <v>9701.714585786802</v>
      </c>
      <c r="I99" s="111">
        <f>ROUND(H99*1.25,0)</f>
        <v>12127</v>
      </c>
      <c r="J99" s="115"/>
      <c r="K99" s="150">
        <f t="shared" si="6"/>
        <v>6669.85</v>
      </c>
      <c r="L99" s="128">
        <f t="shared" si="7"/>
        <v>0</v>
      </c>
      <c r="M99" s="150">
        <f t="shared" si="8"/>
        <v>5457.150000000001</v>
      </c>
      <c r="N99" s="116">
        <f t="shared" si="9"/>
        <v>0</v>
      </c>
      <c r="P99" s="111"/>
      <c r="Q99" s="115"/>
      <c r="S99" s="111">
        <f t="shared" si="10"/>
        <v>12127</v>
      </c>
      <c r="T99" s="111">
        <f t="shared" si="11"/>
        <v>0</v>
      </c>
      <c r="V99" s="111" t="e">
        <f>I99/P99*100</f>
        <v>#DIV/0!</v>
      </c>
      <c r="W99" s="111"/>
    </row>
    <row r="100" spans="1:23" ht="12.75">
      <c r="A100" s="99"/>
      <c r="B100" s="4"/>
      <c r="C100" s="9"/>
      <c r="D100" s="18"/>
      <c r="E100" s="30"/>
      <c r="F100" s="8"/>
      <c r="G100" s="10"/>
      <c r="H100" s="113"/>
      <c r="I100" s="114"/>
      <c r="J100" s="115"/>
      <c r="K100" s="150">
        <f t="shared" si="6"/>
        <v>0</v>
      </c>
      <c r="L100" s="128">
        <f t="shared" si="7"/>
        <v>0</v>
      </c>
      <c r="M100" s="150">
        <f t="shared" si="8"/>
        <v>0</v>
      </c>
      <c r="N100" s="116">
        <f t="shared" si="9"/>
        <v>0</v>
      </c>
      <c r="P100" s="114"/>
      <c r="Q100" s="115"/>
      <c r="S100" s="111">
        <f t="shared" si="10"/>
        <v>0</v>
      </c>
      <c r="T100" s="111">
        <f t="shared" si="11"/>
        <v>0</v>
      </c>
      <c r="V100" s="111"/>
      <c r="W100" s="111"/>
    </row>
    <row r="101" spans="1:23" ht="12.75">
      <c r="A101" s="98" t="s">
        <v>111</v>
      </c>
      <c r="B101" s="7" t="s">
        <v>107</v>
      </c>
      <c r="C101" s="10" t="s">
        <v>37</v>
      </c>
      <c r="D101" s="18" t="s">
        <v>32</v>
      </c>
      <c r="E101" s="12">
        <f>E99</f>
        <v>268.8647208121827</v>
      </c>
      <c r="F101" s="12">
        <v>3</v>
      </c>
      <c r="G101" s="13">
        <f>E101*F101</f>
        <v>806.5941624365482</v>
      </c>
      <c r="H101" s="110">
        <f>G101*H8</f>
        <v>2425.4286464467004</v>
      </c>
      <c r="I101" s="111">
        <f>ROUND(H101*1.25,0)</f>
        <v>3032</v>
      </c>
      <c r="J101" s="115"/>
      <c r="K101" s="150">
        <f t="shared" si="6"/>
        <v>1667.6000000000001</v>
      </c>
      <c r="L101" s="128">
        <f t="shared" si="7"/>
        <v>0</v>
      </c>
      <c r="M101" s="150">
        <f t="shared" si="8"/>
        <v>1364.4</v>
      </c>
      <c r="N101" s="116">
        <f t="shared" si="9"/>
        <v>0</v>
      </c>
      <c r="P101" s="111"/>
      <c r="Q101" s="115"/>
      <c r="S101" s="111">
        <f t="shared" si="10"/>
        <v>3032</v>
      </c>
      <c r="T101" s="111">
        <f t="shared" si="11"/>
        <v>0</v>
      </c>
      <c r="V101" s="111" t="e">
        <f>I101/P101*100</f>
        <v>#DIV/0!</v>
      </c>
      <c r="W101" s="111"/>
    </row>
    <row r="102" spans="1:23" ht="14.25" customHeight="1">
      <c r="A102" s="97"/>
      <c r="B102" s="31" t="s">
        <v>112</v>
      </c>
      <c r="C102" s="9"/>
      <c r="D102" s="18"/>
      <c r="E102" s="30"/>
      <c r="F102" s="8"/>
      <c r="G102" s="10"/>
      <c r="H102" s="113"/>
      <c r="I102" s="114"/>
      <c r="J102" s="115"/>
      <c r="K102" s="150">
        <f t="shared" si="6"/>
        <v>0</v>
      </c>
      <c r="L102" s="128">
        <f t="shared" si="7"/>
        <v>0</v>
      </c>
      <c r="M102" s="150">
        <f t="shared" si="8"/>
        <v>0</v>
      </c>
      <c r="N102" s="116">
        <f t="shared" si="9"/>
        <v>0</v>
      </c>
      <c r="P102" s="114"/>
      <c r="Q102" s="115"/>
      <c r="S102" s="111">
        <f t="shared" si="10"/>
        <v>0</v>
      </c>
      <c r="T102" s="111">
        <f t="shared" si="11"/>
        <v>0</v>
      </c>
      <c r="V102" s="111"/>
      <c r="W102" s="111"/>
    </row>
    <row r="103" spans="1:23" ht="12.75">
      <c r="A103" s="97"/>
      <c r="B103" s="31" t="s">
        <v>113</v>
      </c>
      <c r="C103" s="9"/>
      <c r="D103" s="18"/>
      <c r="E103" s="30"/>
      <c r="F103" s="8"/>
      <c r="G103" s="10"/>
      <c r="H103" s="113"/>
      <c r="I103" s="114"/>
      <c r="J103" s="115"/>
      <c r="K103" s="150">
        <f t="shared" si="6"/>
        <v>0</v>
      </c>
      <c r="L103" s="128">
        <f t="shared" si="7"/>
        <v>0</v>
      </c>
      <c r="M103" s="150">
        <f t="shared" si="8"/>
        <v>0</v>
      </c>
      <c r="N103" s="116">
        <f t="shared" si="9"/>
        <v>0</v>
      </c>
      <c r="P103" s="114"/>
      <c r="Q103" s="115"/>
      <c r="S103" s="111">
        <f t="shared" si="10"/>
        <v>0</v>
      </c>
      <c r="T103" s="111">
        <f t="shared" si="11"/>
        <v>0</v>
      </c>
      <c r="V103" s="111"/>
      <c r="W103" s="111"/>
    </row>
    <row r="104" spans="1:23" ht="12.75">
      <c r="A104" s="97"/>
      <c r="B104" s="31"/>
      <c r="C104" s="9"/>
      <c r="D104" s="18"/>
      <c r="E104" s="30"/>
      <c r="F104" s="8"/>
      <c r="G104" s="10"/>
      <c r="H104" s="113"/>
      <c r="I104" s="114"/>
      <c r="J104" s="115"/>
      <c r="K104" s="150">
        <f t="shared" si="6"/>
        <v>0</v>
      </c>
      <c r="L104" s="128">
        <f t="shared" si="7"/>
        <v>0</v>
      </c>
      <c r="M104" s="150">
        <f t="shared" si="8"/>
        <v>0</v>
      </c>
      <c r="N104" s="116">
        <f t="shared" si="9"/>
        <v>0</v>
      </c>
      <c r="P104" s="114"/>
      <c r="Q104" s="115"/>
      <c r="S104" s="111">
        <f t="shared" si="10"/>
        <v>0</v>
      </c>
      <c r="T104" s="111">
        <f t="shared" si="11"/>
        <v>0</v>
      </c>
      <c r="V104" s="111"/>
      <c r="W104" s="111"/>
    </row>
    <row r="105" spans="1:23" ht="12.75">
      <c r="A105" s="98" t="s">
        <v>114</v>
      </c>
      <c r="B105" s="7" t="s">
        <v>115</v>
      </c>
      <c r="C105" s="10" t="s">
        <v>37</v>
      </c>
      <c r="D105" s="18" t="s">
        <v>32</v>
      </c>
      <c r="E105" s="12">
        <f>E101</f>
        <v>268.8647208121827</v>
      </c>
      <c r="F105" s="12">
        <v>3</v>
      </c>
      <c r="G105" s="13">
        <f>E105*F105</f>
        <v>806.5941624365482</v>
      </c>
      <c r="H105" s="110">
        <f>G105*H8</f>
        <v>2425.4286464467004</v>
      </c>
      <c r="I105" s="111">
        <f>ROUND(H105*1.25,0)</f>
        <v>3032</v>
      </c>
      <c r="J105" s="116">
        <f>ROUND(H105*$J$9,0)</f>
        <v>3148</v>
      </c>
      <c r="K105" s="150">
        <f t="shared" si="6"/>
        <v>1667.6000000000001</v>
      </c>
      <c r="L105" s="128">
        <f t="shared" si="7"/>
        <v>1731.4</v>
      </c>
      <c r="M105" s="150">
        <f t="shared" si="8"/>
        <v>1364.4</v>
      </c>
      <c r="N105" s="116">
        <f t="shared" si="9"/>
        <v>1416.6000000000001</v>
      </c>
      <c r="P105" s="111"/>
      <c r="Q105" s="116"/>
      <c r="S105" s="111">
        <f t="shared" si="10"/>
        <v>3032</v>
      </c>
      <c r="T105" s="111">
        <f t="shared" si="11"/>
        <v>3148</v>
      </c>
      <c r="V105" s="111" t="e">
        <f>I105/P105*100</f>
        <v>#DIV/0!</v>
      </c>
      <c r="W105" s="111" t="e">
        <f>J105/Q105*100</f>
        <v>#DIV/0!</v>
      </c>
    </row>
    <row r="106" spans="1:23" ht="12.75">
      <c r="A106" s="98"/>
      <c r="B106" s="7" t="s">
        <v>116</v>
      </c>
      <c r="C106" s="10"/>
      <c r="D106" s="18"/>
      <c r="E106" s="12"/>
      <c r="F106" s="15"/>
      <c r="G106" s="11"/>
      <c r="H106" s="110"/>
      <c r="I106" s="111"/>
      <c r="J106" s="112"/>
      <c r="K106" s="150">
        <f t="shared" si="6"/>
        <v>0</v>
      </c>
      <c r="L106" s="128">
        <f t="shared" si="7"/>
        <v>0</v>
      </c>
      <c r="M106" s="150">
        <f t="shared" si="8"/>
        <v>0</v>
      </c>
      <c r="N106" s="116">
        <f t="shared" si="9"/>
        <v>0</v>
      </c>
      <c r="P106" s="111"/>
      <c r="Q106" s="112"/>
      <c r="S106" s="111">
        <f t="shared" si="10"/>
        <v>0</v>
      </c>
      <c r="T106" s="111">
        <f t="shared" si="11"/>
        <v>0</v>
      </c>
      <c r="V106" s="111"/>
      <c r="W106" s="111"/>
    </row>
    <row r="107" spans="1:23" ht="12.75">
      <c r="A107" s="98"/>
      <c r="B107" s="7"/>
      <c r="C107" s="10"/>
      <c r="D107" s="18"/>
      <c r="E107" s="12"/>
      <c r="F107" s="15"/>
      <c r="G107" s="11"/>
      <c r="H107" s="110"/>
      <c r="I107" s="111"/>
      <c r="J107" s="112"/>
      <c r="K107" s="150">
        <f t="shared" si="6"/>
        <v>0</v>
      </c>
      <c r="L107" s="128">
        <f t="shared" si="7"/>
        <v>0</v>
      </c>
      <c r="M107" s="150">
        <f t="shared" si="8"/>
        <v>0</v>
      </c>
      <c r="N107" s="116">
        <f t="shared" si="9"/>
        <v>0</v>
      </c>
      <c r="P107" s="111"/>
      <c r="Q107" s="112"/>
      <c r="S107" s="111">
        <f t="shared" si="10"/>
        <v>0</v>
      </c>
      <c r="T107" s="111">
        <f t="shared" si="11"/>
        <v>0</v>
      </c>
      <c r="V107" s="111"/>
      <c r="W107" s="111"/>
    </row>
    <row r="108" spans="1:23" ht="14.25" customHeight="1">
      <c r="A108" s="98" t="s">
        <v>117</v>
      </c>
      <c r="B108" s="7" t="s">
        <v>115</v>
      </c>
      <c r="C108" s="10" t="s">
        <v>37</v>
      </c>
      <c r="D108" s="18" t="s">
        <v>32</v>
      </c>
      <c r="E108" s="12">
        <f>E105</f>
        <v>268.8647208121827</v>
      </c>
      <c r="F108" s="12">
        <v>2</v>
      </c>
      <c r="G108" s="13">
        <f>E108*F108</f>
        <v>537.7294416243654</v>
      </c>
      <c r="H108" s="110">
        <f>G108*H8</f>
        <v>1616.9524309644669</v>
      </c>
      <c r="I108" s="111">
        <f>ROUND(H108*1.25,0)</f>
        <v>2021</v>
      </c>
      <c r="J108" s="116">
        <f>ROUND(H108*$J$9,0)</f>
        <v>2099</v>
      </c>
      <c r="K108" s="150">
        <f t="shared" si="6"/>
        <v>1111.5500000000002</v>
      </c>
      <c r="L108" s="128">
        <f t="shared" si="7"/>
        <v>1154.45</v>
      </c>
      <c r="M108" s="150">
        <f t="shared" si="8"/>
        <v>909.45</v>
      </c>
      <c r="N108" s="116">
        <f t="shared" si="9"/>
        <v>944.5500000000001</v>
      </c>
      <c r="P108" s="111"/>
      <c r="Q108" s="116"/>
      <c r="S108" s="111">
        <f t="shared" si="10"/>
        <v>2021</v>
      </c>
      <c r="T108" s="111">
        <f t="shared" si="11"/>
        <v>2099</v>
      </c>
      <c r="V108" s="111" t="e">
        <f>I108/P108*100</f>
        <v>#DIV/0!</v>
      </c>
      <c r="W108" s="111" t="e">
        <f>J108/Q108*100</f>
        <v>#DIV/0!</v>
      </c>
    </row>
    <row r="109" spans="1:23" ht="12.75">
      <c r="A109" s="98"/>
      <c r="B109" s="7" t="s">
        <v>118</v>
      </c>
      <c r="C109" s="10"/>
      <c r="D109" s="18"/>
      <c r="E109" s="12"/>
      <c r="F109" s="15"/>
      <c r="G109" s="11"/>
      <c r="H109" s="110"/>
      <c r="I109" s="111"/>
      <c r="J109" s="116"/>
      <c r="K109" s="150">
        <f t="shared" si="6"/>
        <v>0</v>
      </c>
      <c r="L109" s="128">
        <f t="shared" si="7"/>
        <v>0</v>
      </c>
      <c r="M109" s="150">
        <f t="shared" si="8"/>
        <v>0</v>
      </c>
      <c r="N109" s="116">
        <f t="shared" si="9"/>
        <v>0</v>
      </c>
      <c r="P109" s="111"/>
      <c r="Q109" s="116"/>
      <c r="S109" s="111">
        <f t="shared" si="10"/>
        <v>0</v>
      </c>
      <c r="T109" s="111">
        <f t="shared" si="11"/>
        <v>0</v>
      </c>
      <c r="V109" s="111"/>
      <c r="W109" s="111"/>
    </row>
    <row r="110" spans="1:23" ht="12.75">
      <c r="A110" s="98"/>
      <c r="B110" s="7"/>
      <c r="C110" s="10"/>
      <c r="D110" s="18"/>
      <c r="E110" s="12"/>
      <c r="F110" s="15"/>
      <c r="G110" s="11"/>
      <c r="H110" s="110"/>
      <c r="I110" s="111"/>
      <c r="J110" s="112"/>
      <c r="K110" s="150">
        <f t="shared" si="6"/>
        <v>0</v>
      </c>
      <c r="L110" s="128">
        <f t="shared" si="7"/>
        <v>0</v>
      </c>
      <c r="M110" s="150">
        <f t="shared" si="8"/>
        <v>0</v>
      </c>
      <c r="N110" s="116">
        <f t="shared" si="9"/>
        <v>0</v>
      </c>
      <c r="P110" s="111"/>
      <c r="Q110" s="112"/>
      <c r="S110" s="111">
        <f t="shared" si="10"/>
        <v>0</v>
      </c>
      <c r="T110" s="111">
        <f t="shared" si="11"/>
        <v>0</v>
      </c>
      <c r="V110" s="111"/>
      <c r="W110" s="111"/>
    </row>
    <row r="111" spans="1:23" ht="12.75">
      <c r="A111" s="98" t="s">
        <v>119</v>
      </c>
      <c r="B111" s="7" t="s">
        <v>107</v>
      </c>
      <c r="C111" s="10" t="s">
        <v>37</v>
      </c>
      <c r="D111" s="18" t="s">
        <v>32</v>
      </c>
      <c r="E111" s="12">
        <f>E108</f>
        <v>268.8647208121827</v>
      </c>
      <c r="F111" s="15">
        <v>2.5</v>
      </c>
      <c r="G111" s="13">
        <f>E111*F111</f>
        <v>672.1618020304568</v>
      </c>
      <c r="H111" s="110">
        <f>G111*H8</f>
        <v>2021.1905387055835</v>
      </c>
      <c r="I111" s="111">
        <f>ROUND(H111*1.25,0)</f>
        <v>2526</v>
      </c>
      <c r="J111" s="116">
        <f>ROUND(H111*$J$9,0)</f>
        <v>2624</v>
      </c>
      <c r="K111" s="150">
        <f t="shared" si="6"/>
        <v>1389.3000000000002</v>
      </c>
      <c r="L111" s="128">
        <f t="shared" si="7"/>
        <v>1443.2</v>
      </c>
      <c r="M111" s="150">
        <f t="shared" si="8"/>
        <v>1136.7</v>
      </c>
      <c r="N111" s="116">
        <f t="shared" si="9"/>
        <v>1180.8</v>
      </c>
      <c r="P111" s="111"/>
      <c r="Q111" s="116"/>
      <c r="S111" s="111">
        <f t="shared" si="10"/>
        <v>2526</v>
      </c>
      <c r="T111" s="111">
        <f t="shared" si="11"/>
        <v>2624</v>
      </c>
      <c r="V111" s="111" t="e">
        <f>I111/P111*100</f>
        <v>#DIV/0!</v>
      </c>
      <c r="W111" s="111" t="e">
        <f>J111/Q111*100</f>
        <v>#DIV/0!</v>
      </c>
    </row>
    <row r="112" spans="1:23" ht="12.75">
      <c r="A112" s="98"/>
      <c r="B112" s="7" t="s">
        <v>120</v>
      </c>
      <c r="C112" s="10"/>
      <c r="D112" s="18"/>
      <c r="E112" s="12"/>
      <c r="F112" s="15"/>
      <c r="G112" s="11"/>
      <c r="H112" s="110"/>
      <c r="I112" s="111"/>
      <c r="J112" s="112"/>
      <c r="K112" s="150">
        <f t="shared" si="6"/>
        <v>0</v>
      </c>
      <c r="L112" s="128">
        <f t="shared" si="7"/>
        <v>0</v>
      </c>
      <c r="M112" s="150">
        <f t="shared" si="8"/>
        <v>0</v>
      </c>
      <c r="N112" s="116">
        <f t="shared" si="9"/>
        <v>0</v>
      </c>
      <c r="P112" s="111"/>
      <c r="Q112" s="112"/>
      <c r="S112" s="111">
        <f t="shared" si="10"/>
        <v>0</v>
      </c>
      <c r="T112" s="111">
        <f t="shared" si="11"/>
        <v>0</v>
      </c>
      <c r="V112" s="111"/>
      <c r="W112" s="111"/>
    </row>
    <row r="113" spans="1:23" ht="12.75">
      <c r="A113" s="98"/>
      <c r="B113" s="31"/>
      <c r="C113" s="10"/>
      <c r="D113" s="18"/>
      <c r="E113" s="12"/>
      <c r="F113" s="15"/>
      <c r="G113" s="11"/>
      <c r="H113" s="110"/>
      <c r="I113" s="111"/>
      <c r="J113" s="112"/>
      <c r="K113" s="150">
        <f t="shared" si="6"/>
        <v>0</v>
      </c>
      <c r="L113" s="128">
        <f t="shared" si="7"/>
        <v>0</v>
      </c>
      <c r="M113" s="150">
        <f t="shared" si="8"/>
        <v>0</v>
      </c>
      <c r="N113" s="116">
        <f t="shared" si="9"/>
        <v>0</v>
      </c>
      <c r="P113" s="111"/>
      <c r="Q113" s="112"/>
      <c r="S113" s="111">
        <f t="shared" si="10"/>
        <v>0</v>
      </c>
      <c r="T113" s="111">
        <f t="shared" si="11"/>
        <v>0</v>
      </c>
      <c r="V113" s="111"/>
      <c r="W113" s="111"/>
    </row>
    <row r="114" spans="1:23" ht="14.25" customHeight="1">
      <c r="A114" s="98" t="s">
        <v>121</v>
      </c>
      <c r="B114" s="7" t="s">
        <v>122</v>
      </c>
      <c r="C114" s="10" t="s">
        <v>31</v>
      </c>
      <c r="D114" s="18" t="s">
        <v>32</v>
      </c>
      <c r="E114" s="12">
        <f>E111</f>
        <v>268.8647208121827</v>
      </c>
      <c r="F114" s="15">
        <v>3</v>
      </c>
      <c r="G114" s="13">
        <f>E114*F114</f>
        <v>806.5941624365482</v>
      </c>
      <c r="H114" s="110">
        <f>G114*H8</f>
        <v>2425.4286464467004</v>
      </c>
      <c r="I114" s="111">
        <f>ROUND(H114*1.25,0)</f>
        <v>3032</v>
      </c>
      <c r="J114" s="116"/>
      <c r="K114" s="150">
        <f t="shared" si="6"/>
        <v>1667.6000000000001</v>
      </c>
      <c r="L114" s="128">
        <f t="shared" si="7"/>
        <v>0</v>
      </c>
      <c r="M114" s="150">
        <f t="shared" si="8"/>
        <v>1364.4</v>
      </c>
      <c r="N114" s="116">
        <f t="shared" si="9"/>
        <v>0</v>
      </c>
      <c r="P114" s="111"/>
      <c r="Q114" s="116"/>
      <c r="S114" s="111">
        <f t="shared" si="10"/>
        <v>3032</v>
      </c>
      <c r="T114" s="111">
        <f t="shared" si="11"/>
        <v>0</v>
      </c>
      <c r="V114" s="111" t="e">
        <f>I114/P114*100</f>
        <v>#DIV/0!</v>
      </c>
      <c r="W114" s="111"/>
    </row>
    <row r="115" spans="1:23" ht="12.75">
      <c r="A115" s="98"/>
      <c r="B115" s="7"/>
      <c r="C115" s="10"/>
      <c r="D115" s="18"/>
      <c r="E115" s="15"/>
      <c r="F115" s="34"/>
      <c r="G115" s="13"/>
      <c r="H115" s="110"/>
      <c r="I115" s="111"/>
      <c r="J115" s="117"/>
      <c r="K115" s="150">
        <f t="shared" si="6"/>
        <v>0</v>
      </c>
      <c r="L115" s="128">
        <f t="shared" si="7"/>
        <v>0</v>
      </c>
      <c r="M115" s="150">
        <f t="shared" si="8"/>
        <v>0</v>
      </c>
      <c r="N115" s="116">
        <f t="shared" si="9"/>
        <v>0</v>
      </c>
      <c r="P115" s="111"/>
      <c r="Q115" s="117"/>
      <c r="S115" s="111">
        <f t="shared" si="10"/>
        <v>0</v>
      </c>
      <c r="T115" s="111">
        <f t="shared" si="11"/>
        <v>0</v>
      </c>
      <c r="V115" s="111"/>
      <c r="W115" s="111"/>
    </row>
    <row r="116" spans="1:23" ht="12.75">
      <c r="A116" s="98" t="s">
        <v>123</v>
      </c>
      <c r="B116" s="7" t="s">
        <v>124</v>
      </c>
      <c r="C116" s="10" t="s">
        <v>37</v>
      </c>
      <c r="D116" s="18" t="s">
        <v>32</v>
      </c>
      <c r="E116" s="12">
        <f>E114</f>
        <v>268.8647208121827</v>
      </c>
      <c r="F116" s="34">
        <v>2</v>
      </c>
      <c r="G116" s="13">
        <f>E116*F116</f>
        <v>537.7294416243654</v>
      </c>
      <c r="H116" s="110">
        <f>G116*H8</f>
        <v>1616.9524309644669</v>
      </c>
      <c r="I116" s="111">
        <f>ROUND(H116*1.25,0)</f>
        <v>2021</v>
      </c>
      <c r="J116" s="116">
        <f>ROUND(H116*$J$9,0)</f>
        <v>2099</v>
      </c>
      <c r="K116" s="150">
        <f t="shared" si="6"/>
        <v>1111.5500000000002</v>
      </c>
      <c r="L116" s="128">
        <f t="shared" si="7"/>
        <v>1154.45</v>
      </c>
      <c r="M116" s="150">
        <f t="shared" si="8"/>
        <v>909.45</v>
      </c>
      <c r="N116" s="116">
        <f t="shared" si="9"/>
        <v>944.5500000000001</v>
      </c>
      <c r="P116" s="111"/>
      <c r="Q116" s="116"/>
      <c r="S116" s="111">
        <f t="shared" si="10"/>
        <v>2021</v>
      </c>
      <c r="T116" s="111">
        <f t="shared" si="11"/>
        <v>2099</v>
      </c>
      <c r="V116" s="111" t="e">
        <f>I116/P116*100</f>
        <v>#DIV/0!</v>
      </c>
      <c r="W116" s="111" t="e">
        <f>J116/Q116*100</f>
        <v>#DIV/0!</v>
      </c>
    </row>
    <row r="117" spans="1:23" ht="14.25" customHeight="1">
      <c r="A117" s="97"/>
      <c r="B117" s="4"/>
      <c r="C117" s="9"/>
      <c r="D117" s="18"/>
      <c r="E117" s="30"/>
      <c r="F117" s="8"/>
      <c r="G117" s="10"/>
      <c r="H117" s="113"/>
      <c r="I117" s="114"/>
      <c r="J117" s="115"/>
      <c r="K117" s="150">
        <f t="shared" si="6"/>
        <v>0</v>
      </c>
      <c r="L117" s="128">
        <f t="shared" si="7"/>
        <v>0</v>
      </c>
      <c r="M117" s="150">
        <f t="shared" si="8"/>
        <v>0</v>
      </c>
      <c r="N117" s="116">
        <f t="shared" si="9"/>
        <v>0</v>
      </c>
      <c r="P117" s="114"/>
      <c r="Q117" s="115"/>
      <c r="S117" s="111">
        <f t="shared" si="10"/>
        <v>0</v>
      </c>
      <c r="T117" s="111">
        <f t="shared" si="11"/>
        <v>0</v>
      </c>
      <c r="V117" s="111"/>
      <c r="W117" s="111"/>
    </row>
    <row r="118" spans="1:23" ht="12.75">
      <c r="A118" s="98" t="s">
        <v>125</v>
      </c>
      <c r="B118" s="7" t="s">
        <v>126</v>
      </c>
      <c r="C118" s="10" t="s">
        <v>37</v>
      </c>
      <c r="D118" s="18" t="s">
        <v>32</v>
      </c>
      <c r="E118" s="12">
        <f>E116</f>
        <v>268.8647208121827</v>
      </c>
      <c r="F118" s="15">
        <v>9</v>
      </c>
      <c r="G118" s="13">
        <f>E118*F118</f>
        <v>2419.7824873096447</v>
      </c>
      <c r="H118" s="110">
        <f>G118*H8</f>
        <v>7276.285939340102</v>
      </c>
      <c r="I118" s="111">
        <f>ROUND(H118*1.25,0)</f>
        <v>9095</v>
      </c>
      <c r="J118" s="117"/>
      <c r="K118" s="150">
        <f t="shared" si="6"/>
        <v>5002.25</v>
      </c>
      <c r="L118" s="128">
        <f t="shared" si="7"/>
        <v>0</v>
      </c>
      <c r="M118" s="150">
        <f t="shared" si="8"/>
        <v>4092.75</v>
      </c>
      <c r="N118" s="116">
        <f t="shared" si="9"/>
        <v>0</v>
      </c>
      <c r="P118" s="111"/>
      <c r="Q118" s="117"/>
      <c r="S118" s="111">
        <f t="shared" si="10"/>
        <v>9095</v>
      </c>
      <c r="T118" s="111">
        <f t="shared" si="11"/>
        <v>0</v>
      </c>
      <c r="V118" s="111" t="e">
        <f>I118/P118*100</f>
        <v>#DIV/0!</v>
      </c>
      <c r="W118" s="111"/>
    </row>
    <row r="119" spans="1:23" ht="12.75">
      <c r="A119" s="98"/>
      <c r="B119" s="7" t="s">
        <v>127</v>
      </c>
      <c r="C119" s="10"/>
      <c r="D119" s="18"/>
      <c r="E119" s="12"/>
      <c r="F119" s="15"/>
      <c r="G119" s="13"/>
      <c r="H119" s="110"/>
      <c r="I119" s="111"/>
      <c r="J119" s="118"/>
      <c r="K119" s="150">
        <f t="shared" si="6"/>
        <v>0</v>
      </c>
      <c r="L119" s="128">
        <f t="shared" si="7"/>
        <v>0</v>
      </c>
      <c r="M119" s="150">
        <f t="shared" si="8"/>
        <v>0</v>
      </c>
      <c r="N119" s="116">
        <f t="shared" si="9"/>
        <v>0</v>
      </c>
      <c r="P119" s="111"/>
      <c r="Q119" s="118"/>
      <c r="S119" s="111">
        <f t="shared" si="10"/>
        <v>0</v>
      </c>
      <c r="T119" s="111">
        <f t="shared" si="11"/>
        <v>0</v>
      </c>
      <c r="V119" s="111"/>
      <c r="W119" s="111"/>
    </row>
    <row r="120" spans="1:23" ht="12.75" customHeight="1">
      <c r="A120" s="98"/>
      <c r="B120" s="7"/>
      <c r="C120" s="10"/>
      <c r="D120" s="18"/>
      <c r="E120" s="12"/>
      <c r="F120" s="15"/>
      <c r="G120" s="13"/>
      <c r="H120" s="110"/>
      <c r="I120" s="111"/>
      <c r="J120" s="118"/>
      <c r="K120" s="150">
        <f t="shared" si="6"/>
        <v>0</v>
      </c>
      <c r="L120" s="128">
        <f t="shared" si="7"/>
        <v>0</v>
      </c>
      <c r="M120" s="150">
        <f t="shared" si="8"/>
        <v>0</v>
      </c>
      <c r="N120" s="116">
        <f t="shared" si="9"/>
        <v>0</v>
      </c>
      <c r="P120" s="111"/>
      <c r="Q120" s="118"/>
      <c r="S120" s="111">
        <f t="shared" si="10"/>
        <v>0</v>
      </c>
      <c r="T120" s="111">
        <f t="shared" si="11"/>
        <v>0</v>
      </c>
      <c r="V120" s="111"/>
      <c r="W120" s="111"/>
    </row>
    <row r="121" spans="1:23" ht="14.25" customHeight="1">
      <c r="A121" s="98" t="s">
        <v>128</v>
      </c>
      <c r="B121" s="7" t="s">
        <v>129</v>
      </c>
      <c r="C121" s="10" t="s">
        <v>37</v>
      </c>
      <c r="D121" s="18" t="s">
        <v>32</v>
      </c>
      <c r="E121" s="12">
        <f>E118</f>
        <v>268.8647208121827</v>
      </c>
      <c r="F121" s="15">
        <v>8</v>
      </c>
      <c r="G121" s="13">
        <f>E121*F121</f>
        <v>2150.917766497462</v>
      </c>
      <c r="H121" s="110">
        <f>G121*H8</f>
        <v>6467.8097238578675</v>
      </c>
      <c r="I121" s="111">
        <f>ROUND(H121*1.25,0)</f>
        <v>8085</v>
      </c>
      <c r="J121" s="112"/>
      <c r="K121" s="150">
        <f t="shared" si="6"/>
        <v>4446.75</v>
      </c>
      <c r="L121" s="128">
        <f t="shared" si="7"/>
        <v>0</v>
      </c>
      <c r="M121" s="150">
        <f t="shared" si="8"/>
        <v>3638.25</v>
      </c>
      <c r="N121" s="116">
        <f t="shared" si="9"/>
        <v>0</v>
      </c>
      <c r="P121" s="111"/>
      <c r="Q121" s="112"/>
      <c r="S121" s="111">
        <f t="shared" si="10"/>
        <v>8085</v>
      </c>
      <c r="T121" s="111">
        <f t="shared" si="11"/>
        <v>0</v>
      </c>
      <c r="V121" s="111" t="e">
        <f>I121/P121*100</f>
        <v>#DIV/0!</v>
      </c>
      <c r="W121" s="111"/>
    </row>
    <row r="122" spans="1:23" ht="14.25" customHeight="1">
      <c r="A122" s="97"/>
      <c r="B122" s="7" t="s">
        <v>130</v>
      </c>
      <c r="C122" s="9"/>
      <c r="D122" s="18"/>
      <c r="E122" s="30"/>
      <c r="F122" s="8"/>
      <c r="G122" s="10"/>
      <c r="H122" s="113"/>
      <c r="I122" s="114"/>
      <c r="J122" s="115"/>
      <c r="K122" s="150">
        <f t="shared" si="6"/>
        <v>0</v>
      </c>
      <c r="L122" s="128">
        <f t="shared" si="7"/>
        <v>0</v>
      </c>
      <c r="M122" s="150">
        <f t="shared" si="8"/>
        <v>0</v>
      </c>
      <c r="N122" s="116">
        <f t="shared" si="9"/>
        <v>0</v>
      </c>
      <c r="P122" s="114"/>
      <c r="Q122" s="115"/>
      <c r="S122" s="111">
        <f t="shared" si="10"/>
        <v>0</v>
      </c>
      <c r="T122" s="111">
        <f t="shared" si="11"/>
        <v>0</v>
      </c>
      <c r="V122" s="111"/>
      <c r="W122" s="111"/>
    </row>
    <row r="123" spans="1:23" ht="12.75">
      <c r="A123" s="97"/>
      <c r="B123" s="31"/>
      <c r="C123" s="9"/>
      <c r="D123" s="18"/>
      <c r="E123" s="30"/>
      <c r="F123" s="32"/>
      <c r="G123" s="10"/>
      <c r="H123" s="113"/>
      <c r="I123" s="114"/>
      <c r="J123" s="115"/>
      <c r="K123" s="150">
        <f t="shared" si="6"/>
        <v>0</v>
      </c>
      <c r="L123" s="128">
        <f t="shared" si="7"/>
        <v>0</v>
      </c>
      <c r="M123" s="150">
        <f t="shared" si="8"/>
        <v>0</v>
      </c>
      <c r="N123" s="116">
        <f t="shared" si="9"/>
        <v>0</v>
      </c>
      <c r="P123" s="114"/>
      <c r="Q123" s="115"/>
      <c r="S123" s="111">
        <f t="shared" si="10"/>
        <v>0</v>
      </c>
      <c r="T123" s="111">
        <f t="shared" si="11"/>
        <v>0</v>
      </c>
      <c r="V123" s="111"/>
      <c r="W123" s="111"/>
    </row>
    <row r="124" spans="1:23" ht="12.75">
      <c r="A124" s="98" t="s">
        <v>131</v>
      </c>
      <c r="B124" s="7" t="s">
        <v>129</v>
      </c>
      <c r="C124" s="10" t="s">
        <v>37</v>
      </c>
      <c r="D124" s="18" t="s">
        <v>32</v>
      </c>
      <c r="E124" s="12">
        <f>E121</f>
        <v>268.8647208121827</v>
      </c>
      <c r="F124" s="34">
        <v>2.5</v>
      </c>
      <c r="G124" s="13">
        <f>E124*F124</f>
        <v>672.1618020304568</v>
      </c>
      <c r="H124" s="110">
        <f>G124*H8</f>
        <v>2021.1905387055835</v>
      </c>
      <c r="I124" s="111">
        <f>ROUND(H124*1.25,0)</f>
        <v>2526</v>
      </c>
      <c r="J124" s="115"/>
      <c r="K124" s="150">
        <f t="shared" si="6"/>
        <v>1389.3000000000002</v>
      </c>
      <c r="L124" s="128">
        <f t="shared" si="7"/>
        <v>0</v>
      </c>
      <c r="M124" s="150">
        <f t="shared" si="8"/>
        <v>1136.7</v>
      </c>
      <c r="N124" s="116">
        <f t="shared" si="9"/>
        <v>0</v>
      </c>
      <c r="P124" s="111"/>
      <c r="Q124" s="115"/>
      <c r="S124" s="111">
        <f t="shared" si="10"/>
        <v>2526</v>
      </c>
      <c r="T124" s="111">
        <f t="shared" si="11"/>
        <v>0</v>
      </c>
      <c r="V124" s="111" t="e">
        <f>I124/P124*100</f>
        <v>#DIV/0!</v>
      </c>
      <c r="W124" s="111"/>
    </row>
    <row r="125" spans="1:23" ht="14.25" customHeight="1">
      <c r="A125" s="97"/>
      <c r="B125" s="31" t="s">
        <v>132</v>
      </c>
      <c r="C125" s="9"/>
      <c r="D125" s="18"/>
      <c r="E125" s="30"/>
      <c r="F125" s="32"/>
      <c r="G125" s="10"/>
      <c r="H125" s="113"/>
      <c r="I125" s="114"/>
      <c r="J125" s="115"/>
      <c r="K125" s="150">
        <f t="shared" si="6"/>
        <v>0</v>
      </c>
      <c r="L125" s="128">
        <f t="shared" si="7"/>
        <v>0</v>
      </c>
      <c r="M125" s="150">
        <f t="shared" si="8"/>
        <v>0</v>
      </c>
      <c r="N125" s="116">
        <f t="shared" si="9"/>
        <v>0</v>
      </c>
      <c r="P125" s="114"/>
      <c r="Q125" s="115"/>
      <c r="S125" s="111">
        <f t="shared" si="10"/>
        <v>0</v>
      </c>
      <c r="T125" s="111">
        <f t="shared" si="11"/>
        <v>0</v>
      </c>
      <c r="V125" s="111"/>
      <c r="W125" s="111"/>
    </row>
    <row r="126" spans="1:23" ht="12.75">
      <c r="A126" s="97"/>
      <c r="B126" s="31" t="s">
        <v>58</v>
      </c>
      <c r="C126" s="9"/>
      <c r="D126" s="18"/>
      <c r="E126" s="30"/>
      <c r="F126" s="32"/>
      <c r="G126" s="10"/>
      <c r="H126" s="113"/>
      <c r="I126" s="114"/>
      <c r="J126" s="115"/>
      <c r="K126" s="150">
        <f t="shared" si="6"/>
        <v>0</v>
      </c>
      <c r="L126" s="128">
        <f t="shared" si="7"/>
        <v>0</v>
      </c>
      <c r="M126" s="150">
        <f t="shared" si="8"/>
        <v>0</v>
      </c>
      <c r="N126" s="116">
        <f t="shared" si="9"/>
        <v>0</v>
      </c>
      <c r="P126" s="114"/>
      <c r="Q126" s="115"/>
      <c r="S126" s="111">
        <f t="shared" si="10"/>
        <v>0</v>
      </c>
      <c r="T126" s="111">
        <f t="shared" si="11"/>
        <v>0</v>
      </c>
      <c r="V126" s="111"/>
      <c r="W126" s="111"/>
    </row>
    <row r="127" spans="1:23" ht="12.75" customHeight="1">
      <c r="A127" s="97"/>
      <c r="B127" s="31"/>
      <c r="C127" s="9"/>
      <c r="D127" s="18"/>
      <c r="E127" s="30"/>
      <c r="F127" s="32"/>
      <c r="G127" s="10"/>
      <c r="H127" s="113"/>
      <c r="I127" s="114"/>
      <c r="J127" s="115"/>
      <c r="K127" s="150">
        <f t="shared" si="6"/>
        <v>0</v>
      </c>
      <c r="L127" s="128">
        <f t="shared" si="7"/>
        <v>0</v>
      </c>
      <c r="M127" s="150">
        <f t="shared" si="8"/>
        <v>0</v>
      </c>
      <c r="N127" s="116">
        <f t="shared" si="9"/>
        <v>0</v>
      </c>
      <c r="P127" s="114"/>
      <c r="Q127" s="115"/>
      <c r="S127" s="111">
        <f t="shared" si="10"/>
        <v>0</v>
      </c>
      <c r="T127" s="111">
        <f t="shared" si="11"/>
        <v>0</v>
      </c>
      <c r="V127" s="111"/>
      <c r="W127" s="111"/>
    </row>
    <row r="128" spans="1:23" ht="14.25" customHeight="1">
      <c r="A128" s="98" t="s">
        <v>133</v>
      </c>
      <c r="B128" s="7" t="s">
        <v>134</v>
      </c>
      <c r="C128" s="10" t="s">
        <v>37</v>
      </c>
      <c r="D128" s="18" t="s">
        <v>32</v>
      </c>
      <c r="E128" s="12">
        <f>E124</f>
        <v>268.8647208121827</v>
      </c>
      <c r="F128" s="34">
        <v>3</v>
      </c>
      <c r="G128" s="13">
        <f>E128*F128</f>
        <v>806.5941624365482</v>
      </c>
      <c r="H128" s="110">
        <f>G128*H8</f>
        <v>2425.4286464467004</v>
      </c>
      <c r="I128" s="111">
        <f>ROUND(H128*1.25,0)</f>
        <v>3032</v>
      </c>
      <c r="J128" s="117"/>
      <c r="K128" s="150">
        <f t="shared" si="6"/>
        <v>1667.6000000000001</v>
      </c>
      <c r="L128" s="128">
        <f t="shared" si="7"/>
        <v>0</v>
      </c>
      <c r="M128" s="150">
        <f t="shared" si="8"/>
        <v>1364.4</v>
      </c>
      <c r="N128" s="116">
        <f t="shared" si="9"/>
        <v>0</v>
      </c>
      <c r="P128" s="111"/>
      <c r="Q128" s="117"/>
      <c r="S128" s="111">
        <f t="shared" si="10"/>
        <v>3032</v>
      </c>
      <c r="T128" s="111">
        <f t="shared" si="11"/>
        <v>0</v>
      </c>
      <c r="V128" s="111" t="e">
        <f>I128/P128*100</f>
        <v>#DIV/0!</v>
      </c>
      <c r="W128" s="111"/>
    </row>
    <row r="129" spans="1:23" ht="12.75">
      <c r="A129" s="158"/>
      <c r="B129" s="159" t="s">
        <v>81</v>
      </c>
      <c r="C129" s="160"/>
      <c r="D129" s="161"/>
      <c r="E129" s="162"/>
      <c r="F129" s="163"/>
      <c r="G129" s="164"/>
      <c r="H129" s="165"/>
      <c r="I129" s="166"/>
      <c r="J129" s="168"/>
      <c r="K129" s="150">
        <f t="shared" si="6"/>
        <v>0</v>
      </c>
      <c r="L129" s="128">
        <f t="shared" si="7"/>
        <v>0</v>
      </c>
      <c r="M129" s="150">
        <f t="shared" si="8"/>
        <v>0</v>
      </c>
      <c r="N129" s="116">
        <f t="shared" si="9"/>
        <v>0</v>
      </c>
      <c r="P129" s="166"/>
      <c r="Q129" s="168"/>
      <c r="S129" s="111">
        <f t="shared" si="10"/>
        <v>0</v>
      </c>
      <c r="T129" s="111">
        <f t="shared" si="11"/>
        <v>0</v>
      </c>
      <c r="V129" s="111"/>
      <c r="W129" s="111"/>
    </row>
    <row r="130" spans="1:23" ht="15" customHeight="1">
      <c r="A130" s="98"/>
      <c r="B130" s="7" t="s">
        <v>135</v>
      </c>
      <c r="C130" s="10"/>
      <c r="D130" s="18"/>
      <c r="E130" s="12"/>
      <c r="F130" s="12"/>
      <c r="G130" s="11"/>
      <c r="H130" s="110"/>
      <c r="I130" s="111"/>
      <c r="J130" s="112"/>
      <c r="K130" s="150">
        <f t="shared" si="6"/>
        <v>0</v>
      </c>
      <c r="L130" s="128">
        <f t="shared" si="7"/>
        <v>0</v>
      </c>
      <c r="M130" s="150">
        <f t="shared" si="8"/>
        <v>0</v>
      </c>
      <c r="N130" s="116">
        <f t="shared" si="9"/>
        <v>0</v>
      </c>
      <c r="P130" s="111"/>
      <c r="Q130" s="112"/>
      <c r="S130" s="111">
        <f t="shared" si="10"/>
        <v>0</v>
      </c>
      <c r="T130" s="111">
        <f t="shared" si="11"/>
        <v>0</v>
      </c>
      <c r="V130" s="111"/>
      <c r="W130" s="111"/>
    </row>
    <row r="131" spans="1:23" ht="12.75" customHeight="1">
      <c r="A131" s="97"/>
      <c r="B131" s="4"/>
      <c r="C131" s="9"/>
      <c r="D131" s="18"/>
      <c r="E131" s="30"/>
      <c r="F131" s="8"/>
      <c r="G131" s="10"/>
      <c r="H131" s="113"/>
      <c r="I131" s="114"/>
      <c r="J131" s="115"/>
      <c r="K131" s="150">
        <f t="shared" si="6"/>
        <v>0</v>
      </c>
      <c r="L131" s="128">
        <f t="shared" si="7"/>
        <v>0</v>
      </c>
      <c r="M131" s="150">
        <f t="shared" si="8"/>
        <v>0</v>
      </c>
      <c r="N131" s="116">
        <f t="shared" si="9"/>
        <v>0</v>
      </c>
      <c r="P131" s="114"/>
      <c r="Q131" s="115"/>
      <c r="S131" s="111">
        <f t="shared" si="10"/>
        <v>0</v>
      </c>
      <c r="T131" s="111">
        <f t="shared" si="11"/>
        <v>0</v>
      </c>
      <c r="V131" s="111"/>
      <c r="W131" s="111"/>
    </row>
    <row r="132" spans="1:23" ht="12.75">
      <c r="A132" s="98" t="s">
        <v>136</v>
      </c>
      <c r="B132" s="7" t="s">
        <v>137</v>
      </c>
      <c r="C132" s="10" t="s">
        <v>37</v>
      </c>
      <c r="D132" s="18" t="s">
        <v>32</v>
      </c>
      <c r="E132" s="12">
        <f>E128</f>
        <v>268.8647208121827</v>
      </c>
      <c r="F132" s="15">
        <v>3</v>
      </c>
      <c r="G132" s="13">
        <f>E132*F132</f>
        <v>806.5941624365482</v>
      </c>
      <c r="H132" s="110">
        <f>G132*H8</f>
        <v>2425.4286464467004</v>
      </c>
      <c r="I132" s="111">
        <f>ROUND(H132*1.25,0)</f>
        <v>3032</v>
      </c>
      <c r="J132" s="116"/>
      <c r="K132" s="150">
        <f t="shared" si="6"/>
        <v>1667.6000000000001</v>
      </c>
      <c r="L132" s="128">
        <f t="shared" si="7"/>
        <v>0</v>
      </c>
      <c r="M132" s="150">
        <f t="shared" si="8"/>
        <v>1364.4</v>
      </c>
      <c r="N132" s="116">
        <f t="shared" si="9"/>
        <v>0</v>
      </c>
      <c r="P132" s="111"/>
      <c r="Q132" s="116"/>
      <c r="S132" s="111">
        <f t="shared" si="10"/>
        <v>3032</v>
      </c>
      <c r="T132" s="111">
        <f t="shared" si="11"/>
        <v>0</v>
      </c>
      <c r="V132" s="111" t="e">
        <f>I132/P132*100</f>
        <v>#DIV/0!</v>
      </c>
      <c r="W132" s="111"/>
    </row>
    <row r="133" spans="1:23" ht="12.75" customHeight="1">
      <c r="A133" s="98"/>
      <c r="B133" s="7" t="s">
        <v>43</v>
      </c>
      <c r="C133" s="10"/>
      <c r="D133" s="18"/>
      <c r="E133" s="12"/>
      <c r="F133" s="15"/>
      <c r="G133" s="13"/>
      <c r="H133" s="110"/>
      <c r="I133" s="111"/>
      <c r="J133" s="117"/>
      <c r="K133" s="150">
        <f t="shared" si="6"/>
        <v>0</v>
      </c>
      <c r="L133" s="128">
        <f t="shared" si="7"/>
        <v>0</v>
      </c>
      <c r="M133" s="150">
        <f t="shared" si="8"/>
        <v>0</v>
      </c>
      <c r="N133" s="116">
        <f t="shared" si="9"/>
        <v>0</v>
      </c>
      <c r="P133" s="111"/>
      <c r="Q133" s="117"/>
      <c r="S133" s="111">
        <f t="shared" si="10"/>
        <v>0</v>
      </c>
      <c r="T133" s="111">
        <f t="shared" si="11"/>
        <v>0</v>
      </c>
      <c r="V133" s="111"/>
      <c r="W133" s="111"/>
    </row>
    <row r="134" spans="1:23" ht="12.75">
      <c r="A134" s="98"/>
      <c r="B134" s="7"/>
      <c r="C134" s="10"/>
      <c r="D134" s="18"/>
      <c r="E134" s="12"/>
      <c r="F134" s="15"/>
      <c r="G134" s="13"/>
      <c r="H134" s="110"/>
      <c r="I134" s="111"/>
      <c r="J134" s="117"/>
      <c r="K134" s="150">
        <f t="shared" si="6"/>
        <v>0</v>
      </c>
      <c r="L134" s="128">
        <f t="shared" si="7"/>
        <v>0</v>
      </c>
      <c r="M134" s="150">
        <f t="shared" si="8"/>
        <v>0</v>
      </c>
      <c r="N134" s="116">
        <f t="shared" si="9"/>
        <v>0</v>
      </c>
      <c r="P134" s="111"/>
      <c r="Q134" s="117"/>
      <c r="S134" s="111">
        <f t="shared" si="10"/>
        <v>0</v>
      </c>
      <c r="T134" s="111">
        <f t="shared" si="11"/>
        <v>0</v>
      </c>
      <c r="V134" s="111"/>
      <c r="W134" s="111"/>
    </row>
    <row r="135" spans="1:23" ht="12.75" customHeight="1">
      <c r="A135" s="98" t="s">
        <v>138</v>
      </c>
      <c r="B135" s="7" t="s">
        <v>139</v>
      </c>
      <c r="C135" s="10" t="s">
        <v>37</v>
      </c>
      <c r="D135" s="18" t="s">
        <v>32</v>
      </c>
      <c r="E135" s="12">
        <f>E132</f>
        <v>268.8647208121827</v>
      </c>
      <c r="F135" s="12">
        <v>3.5</v>
      </c>
      <c r="G135" s="13">
        <f>E135*F135</f>
        <v>941.0265228426396</v>
      </c>
      <c r="H135" s="110">
        <f>G135*H8</f>
        <v>2829.6667541878173</v>
      </c>
      <c r="I135" s="111">
        <f>ROUND(H135*1.25,0)</f>
        <v>3537</v>
      </c>
      <c r="J135" s="115"/>
      <c r="K135" s="150">
        <f t="shared" si="6"/>
        <v>1945.3500000000001</v>
      </c>
      <c r="L135" s="128">
        <f t="shared" si="7"/>
        <v>0</v>
      </c>
      <c r="M135" s="150">
        <f t="shared" si="8"/>
        <v>1591.65</v>
      </c>
      <c r="N135" s="116">
        <f t="shared" si="9"/>
        <v>0</v>
      </c>
      <c r="P135" s="111"/>
      <c r="Q135" s="115"/>
      <c r="S135" s="111">
        <f t="shared" si="10"/>
        <v>3537</v>
      </c>
      <c r="T135" s="111">
        <f t="shared" si="11"/>
        <v>0</v>
      </c>
      <c r="V135" s="111" t="e">
        <f>I135/P135*100</f>
        <v>#DIV/0!</v>
      </c>
      <c r="W135" s="111"/>
    </row>
    <row r="136" spans="1:23" ht="12.75">
      <c r="A136" s="98"/>
      <c r="B136" s="7" t="s">
        <v>140</v>
      </c>
      <c r="C136" s="10"/>
      <c r="D136" s="18"/>
      <c r="E136" s="12"/>
      <c r="F136" s="12"/>
      <c r="G136" s="13"/>
      <c r="H136" s="110"/>
      <c r="I136" s="111"/>
      <c r="J136" s="115"/>
      <c r="K136" s="150">
        <f t="shared" si="6"/>
        <v>0</v>
      </c>
      <c r="L136" s="128">
        <f t="shared" si="7"/>
        <v>0</v>
      </c>
      <c r="M136" s="150">
        <f t="shared" si="8"/>
        <v>0</v>
      </c>
      <c r="N136" s="116">
        <f t="shared" si="9"/>
        <v>0</v>
      </c>
      <c r="P136" s="111"/>
      <c r="Q136" s="115"/>
      <c r="S136" s="111">
        <f t="shared" si="10"/>
        <v>0</v>
      </c>
      <c r="T136" s="111">
        <f t="shared" si="11"/>
        <v>0</v>
      </c>
      <c r="V136" s="111"/>
      <c r="W136" s="111"/>
    </row>
    <row r="137" spans="1:23" ht="12.75">
      <c r="A137" s="98"/>
      <c r="B137" s="7"/>
      <c r="C137" s="10"/>
      <c r="D137" s="18"/>
      <c r="E137" s="12"/>
      <c r="F137" s="15"/>
      <c r="G137" s="11"/>
      <c r="H137" s="110"/>
      <c r="I137" s="111"/>
      <c r="J137" s="115"/>
      <c r="K137" s="150">
        <f t="shared" si="6"/>
        <v>0</v>
      </c>
      <c r="L137" s="128">
        <f t="shared" si="7"/>
        <v>0</v>
      </c>
      <c r="M137" s="150">
        <f t="shared" si="8"/>
        <v>0</v>
      </c>
      <c r="N137" s="116">
        <f t="shared" si="9"/>
        <v>0</v>
      </c>
      <c r="P137" s="111"/>
      <c r="Q137" s="115"/>
      <c r="S137" s="111">
        <f t="shared" si="10"/>
        <v>0</v>
      </c>
      <c r="T137" s="111">
        <f t="shared" si="11"/>
        <v>0</v>
      </c>
      <c r="V137" s="111"/>
      <c r="W137" s="111"/>
    </row>
    <row r="138" spans="1:23" ht="12.75" customHeight="1">
      <c r="A138" s="98" t="s">
        <v>141</v>
      </c>
      <c r="B138" s="7" t="s">
        <v>142</v>
      </c>
      <c r="C138" s="10" t="s">
        <v>37</v>
      </c>
      <c r="D138" s="18" t="s">
        <v>32</v>
      </c>
      <c r="E138" s="12">
        <f>E135</f>
        <v>268.8647208121827</v>
      </c>
      <c r="F138" s="15">
        <v>1.5</v>
      </c>
      <c r="G138" s="13">
        <f>E138*F138</f>
        <v>403.2970812182741</v>
      </c>
      <c r="H138" s="110">
        <f>G138*H8</f>
        <v>1212.7143232233502</v>
      </c>
      <c r="I138" s="111">
        <f>ROUND(H138*1.25,0)</f>
        <v>1516</v>
      </c>
      <c r="J138" s="116">
        <f>ROUND(H138*$J$9,0)</f>
        <v>1574</v>
      </c>
      <c r="K138" s="150">
        <f t="shared" si="6"/>
        <v>833.8000000000001</v>
      </c>
      <c r="L138" s="128">
        <f t="shared" si="7"/>
        <v>865.7</v>
      </c>
      <c r="M138" s="150">
        <f t="shared" si="8"/>
        <v>682.2</v>
      </c>
      <c r="N138" s="116">
        <f t="shared" si="9"/>
        <v>708.3000000000001</v>
      </c>
      <c r="P138" s="111"/>
      <c r="Q138" s="116"/>
      <c r="S138" s="111">
        <f t="shared" si="10"/>
        <v>1516</v>
      </c>
      <c r="T138" s="111">
        <f t="shared" si="11"/>
        <v>1574</v>
      </c>
      <c r="V138" s="111" t="e">
        <f>I138/P138*100</f>
        <v>#DIV/0!</v>
      </c>
      <c r="W138" s="111" t="e">
        <f>J138/Q138*100</f>
        <v>#DIV/0!</v>
      </c>
    </row>
    <row r="139" spans="1:23" ht="12.75">
      <c r="A139" s="98"/>
      <c r="B139" s="7" t="s">
        <v>70</v>
      </c>
      <c r="C139" s="10"/>
      <c r="D139" s="18"/>
      <c r="E139" s="12"/>
      <c r="F139" s="15"/>
      <c r="G139" s="13"/>
      <c r="H139" s="110"/>
      <c r="I139" s="111"/>
      <c r="J139" s="115"/>
      <c r="K139" s="150">
        <f aca="true" t="shared" si="12" ref="K139:K182">I139*$L$3</f>
        <v>0</v>
      </c>
      <c r="L139" s="128">
        <f aca="true" t="shared" si="13" ref="L139:L182">J139*$L$3</f>
        <v>0</v>
      </c>
      <c r="M139" s="150">
        <f aca="true" t="shared" si="14" ref="M139:M182">I139*$N$3</f>
        <v>0</v>
      </c>
      <c r="N139" s="116">
        <f aca="true" t="shared" si="15" ref="N139:N182">J139*$N$3</f>
        <v>0</v>
      </c>
      <c r="P139" s="111"/>
      <c r="Q139" s="115"/>
      <c r="S139" s="111">
        <f aca="true" t="shared" si="16" ref="S139:S182">I139-P139</f>
        <v>0</v>
      </c>
      <c r="T139" s="111">
        <f aca="true" t="shared" si="17" ref="T139:T182">J139-Q139</f>
        <v>0</v>
      </c>
      <c r="V139" s="111"/>
      <c r="W139" s="111"/>
    </row>
    <row r="140" spans="1:23" ht="12.75">
      <c r="A140" s="98"/>
      <c r="B140" s="7"/>
      <c r="C140" s="10"/>
      <c r="D140" s="18"/>
      <c r="E140" s="12"/>
      <c r="F140" s="12"/>
      <c r="G140" s="11"/>
      <c r="H140" s="110"/>
      <c r="I140" s="111"/>
      <c r="J140" s="115"/>
      <c r="K140" s="150">
        <f t="shared" si="12"/>
        <v>0</v>
      </c>
      <c r="L140" s="128">
        <f t="shared" si="13"/>
        <v>0</v>
      </c>
      <c r="M140" s="150">
        <f t="shared" si="14"/>
        <v>0</v>
      </c>
      <c r="N140" s="116">
        <f t="shared" si="15"/>
        <v>0</v>
      </c>
      <c r="P140" s="111"/>
      <c r="Q140" s="115"/>
      <c r="S140" s="111">
        <f t="shared" si="16"/>
        <v>0</v>
      </c>
      <c r="T140" s="111">
        <f t="shared" si="17"/>
        <v>0</v>
      </c>
      <c r="V140" s="111"/>
      <c r="W140" s="111"/>
    </row>
    <row r="141" spans="1:23" ht="12.75">
      <c r="A141" s="98" t="s">
        <v>143</v>
      </c>
      <c r="B141" s="7" t="s">
        <v>142</v>
      </c>
      <c r="C141" s="10" t="s">
        <v>37</v>
      </c>
      <c r="D141" s="18" t="s">
        <v>32</v>
      </c>
      <c r="E141" s="12">
        <f>E138</f>
        <v>268.8647208121827</v>
      </c>
      <c r="F141" s="15">
        <v>1</v>
      </c>
      <c r="G141" s="13">
        <f>E141*F141</f>
        <v>268.8647208121827</v>
      </c>
      <c r="H141" s="110">
        <f>G141*H8</f>
        <v>808.4762154822334</v>
      </c>
      <c r="I141" s="111">
        <f>ROUND(H141*1.25,0)</f>
        <v>1011</v>
      </c>
      <c r="J141" s="116">
        <f>ROUND(H141*$J$9,0)</f>
        <v>1049</v>
      </c>
      <c r="K141" s="150">
        <f t="shared" si="12"/>
        <v>556.0500000000001</v>
      </c>
      <c r="L141" s="128">
        <f t="shared" si="13"/>
        <v>576.95</v>
      </c>
      <c r="M141" s="150">
        <f t="shared" si="14"/>
        <v>454.95</v>
      </c>
      <c r="N141" s="116">
        <f t="shared" si="15"/>
        <v>472.05</v>
      </c>
      <c r="P141" s="111"/>
      <c r="Q141" s="116"/>
      <c r="S141" s="111">
        <f t="shared" si="16"/>
        <v>1011</v>
      </c>
      <c r="T141" s="111">
        <f t="shared" si="17"/>
        <v>1049</v>
      </c>
      <c r="V141" s="111" t="e">
        <f>I141/P141*100</f>
        <v>#DIV/0!</v>
      </c>
      <c r="W141" s="111" t="e">
        <f>J141/Q141*100</f>
        <v>#DIV/0!</v>
      </c>
    </row>
    <row r="142" spans="1:23" ht="12.75">
      <c r="A142" s="98"/>
      <c r="B142" s="7" t="s">
        <v>118</v>
      </c>
      <c r="C142" s="10"/>
      <c r="D142" s="18"/>
      <c r="E142" s="12"/>
      <c r="F142" s="15"/>
      <c r="G142" s="13"/>
      <c r="H142" s="110"/>
      <c r="I142" s="111"/>
      <c r="J142" s="116"/>
      <c r="K142" s="150">
        <f t="shared" si="12"/>
        <v>0</v>
      </c>
      <c r="L142" s="128">
        <f t="shared" si="13"/>
        <v>0</v>
      </c>
      <c r="M142" s="150">
        <f t="shared" si="14"/>
        <v>0</v>
      </c>
      <c r="N142" s="116">
        <f t="shared" si="15"/>
        <v>0</v>
      </c>
      <c r="P142" s="111"/>
      <c r="Q142" s="116"/>
      <c r="S142" s="111">
        <f t="shared" si="16"/>
        <v>0</v>
      </c>
      <c r="T142" s="111">
        <f t="shared" si="17"/>
        <v>0</v>
      </c>
      <c r="V142" s="111"/>
      <c r="W142" s="111"/>
    </row>
    <row r="143" spans="1:23" ht="12.75" customHeight="1">
      <c r="A143" s="98"/>
      <c r="B143" s="7"/>
      <c r="C143" s="10"/>
      <c r="D143" s="18"/>
      <c r="E143" s="12"/>
      <c r="F143" s="15"/>
      <c r="G143" s="13"/>
      <c r="H143" s="110"/>
      <c r="I143" s="111"/>
      <c r="J143" s="117"/>
      <c r="K143" s="150">
        <f t="shared" si="12"/>
        <v>0</v>
      </c>
      <c r="L143" s="128">
        <f t="shared" si="13"/>
        <v>0</v>
      </c>
      <c r="M143" s="150">
        <f t="shared" si="14"/>
        <v>0</v>
      </c>
      <c r="N143" s="116">
        <f t="shared" si="15"/>
        <v>0</v>
      </c>
      <c r="P143" s="111"/>
      <c r="Q143" s="117"/>
      <c r="S143" s="111">
        <f t="shared" si="16"/>
        <v>0</v>
      </c>
      <c r="T143" s="111">
        <f t="shared" si="17"/>
        <v>0</v>
      </c>
      <c r="V143" s="111"/>
      <c r="W143" s="111"/>
    </row>
    <row r="144" spans="1:23" ht="12.75" customHeight="1">
      <c r="A144" s="98" t="s">
        <v>144</v>
      </c>
      <c r="B144" s="7" t="s">
        <v>145</v>
      </c>
      <c r="C144" s="10" t="s">
        <v>37</v>
      </c>
      <c r="D144" s="18" t="s">
        <v>32</v>
      </c>
      <c r="E144" s="12">
        <f>E141</f>
        <v>268.8647208121827</v>
      </c>
      <c r="F144" s="15">
        <v>4</v>
      </c>
      <c r="G144" s="13">
        <f>E144*F144</f>
        <v>1075.458883248731</v>
      </c>
      <c r="H144" s="110">
        <f>G144*H8</f>
        <v>3233.9048619289338</v>
      </c>
      <c r="I144" s="111">
        <f>ROUND(H144*1.25,0)</f>
        <v>4042</v>
      </c>
      <c r="J144" s="117"/>
      <c r="K144" s="150">
        <f t="shared" si="12"/>
        <v>2223.1000000000004</v>
      </c>
      <c r="L144" s="128">
        <f t="shared" si="13"/>
        <v>0</v>
      </c>
      <c r="M144" s="150">
        <f t="shared" si="14"/>
        <v>1818.9</v>
      </c>
      <c r="N144" s="116">
        <f t="shared" si="15"/>
        <v>0</v>
      </c>
      <c r="P144" s="111"/>
      <c r="Q144" s="117"/>
      <c r="S144" s="111">
        <f t="shared" si="16"/>
        <v>4042</v>
      </c>
      <c r="T144" s="111">
        <f t="shared" si="17"/>
        <v>0</v>
      </c>
      <c r="V144" s="111" t="e">
        <f>I144/P144*100</f>
        <v>#DIV/0!</v>
      </c>
      <c r="W144" s="111"/>
    </row>
    <row r="145" spans="1:23" ht="12.75" customHeight="1">
      <c r="A145" s="98"/>
      <c r="B145" s="7"/>
      <c r="C145" s="10"/>
      <c r="D145" s="18"/>
      <c r="E145" s="12"/>
      <c r="F145" s="15"/>
      <c r="G145" s="13"/>
      <c r="H145" s="110"/>
      <c r="I145" s="111"/>
      <c r="J145" s="117"/>
      <c r="K145" s="150">
        <f t="shared" si="12"/>
        <v>0</v>
      </c>
      <c r="L145" s="128">
        <f t="shared" si="13"/>
        <v>0</v>
      </c>
      <c r="M145" s="150">
        <f t="shared" si="14"/>
        <v>0</v>
      </c>
      <c r="N145" s="116">
        <f t="shared" si="15"/>
        <v>0</v>
      </c>
      <c r="P145" s="111"/>
      <c r="Q145" s="117"/>
      <c r="S145" s="111">
        <f t="shared" si="16"/>
        <v>0</v>
      </c>
      <c r="T145" s="111">
        <f t="shared" si="17"/>
        <v>0</v>
      </c>
      <c r="V145" s="111"/>
      <c r="W145" s="111"/>
    </row>
    <row r="146" spans="1:23" ht="12.75">
      <c r="A146" s="98" t="s">
        <v>146</v>
      </c>
      <c r="B146" s="7" t="s">
        <v>147</v>
      </c>
      <c r="C146" s="10" t="s">
        <v>77</v>
      </c>
      <c r="D146" s="18" t="s">
        <v>32</v>
      </c>
      <c r="E146" s="12">
        <f>E144</f>
        <v>268.8647208121827</v>
      </c>
      <c r="F146" s="15">
        <v>2</v>
      </c>
      <c r="G146" s="13">
        <f>E146*F146</f>
        <v>537.7294416243654</v>
      </c>
      <c r="H146" s="110">
        <f>G146*H8</f>
        <v>1616.9524309644669</v>
      </c>
      <c r="I146" s="111">
        <f>ROUND(H146*1.25,0)</f>
        <v>2021</v>
      </c>
      <c r="J146" s="112"/>
      <c r="K146" s="150">
        <f t="shared" si="12"/>
        <v>1111.5500000000002</v>
      </c>
      <c r="L146" s="128">
        <f t="shared" si="13"/>
        <v>0</v>
      </c>
      <c r="M146" s="150">
        <f t="shared" si="14"/>
        <v>909.45</v>
      </c>
      <c r="N146" s="116">
        <f t="shared" si="15"/>
        <v>0</v>
      </c>
      <c r="P146" s="111"/>
      <c r="Q146" s="112"/>
      <c r="S146" s="111">
        <f t="shared" si="16"/>
        <v>2021</v>
      </c>
      <c r="T146" s="111">
        <f t="shared" si="17"/>
        <v>0</v>
      </c>
      <c r="V146" s="111" t="e">
        <f>I146/P146*100</f>
        <v>#DIV/0!</v>
      </c>
      <c r="W146" s="111"/>
    </row>
    <row r="147" spans="1:23" ht="12.75">
      <c r="A147" s="98"/>
      <c r="B147" s="7" t="s">
        <v>78</v>
      </c>
      <c r="C147" s="10"/>
      <c r="D147" s="18"/>
      <c r="E147" s="12"/>
      <c r="F147" s="15"/>
      <c r="G147" s="11"/>
      <c r="H147" s="110"/>
      <c r="I147" s="111"/>
      <c r="J147" s="112"/>
      <c r="K147" s="150">
        <f t="shared" si="12"/>
        <v>0</v>
      </c>
      <c r="L147" s="128">
        <f t="shared" si="13"/>
        <v>0</v>
      </c>
      <c r="M147" s="150">
        <f t="shared" si="14"/>
        <v>0</v>
      </c>
      <c r="N147" s="116">
        <f t="shared" si="15"/>
        <v>0</v>
      </c>
      <c r="P147" s="111"/>
      <c r="Q147" s="112"/>
      <c r="S147" s="111">
        <f t="shared" si="16"/>
        <v>0</v>
      </c>
      <c r="T147" s="111">
        <f t="shared" si="17"/>
        <v>0</v>
      </c>
      <c r="V147" s="111"/>
      <c r="W147" s="111"/>
    </row>
    <row r="148" spans="1:23" ht="12.75" customHeight="1">
      <c r="A148" s="98"/>
      <c r="B148" s="7"/>
      <c r="C148" s="10"/>
      <c r="D148" s="18"/>
      <c r="E148" s="12"/>
      <c r="F148" s="15"/>
      <c r="G148" s="11"/>
      <c r="H148" s="110"/>
      <c r="I148" s="111"/>
      <c r="J148" s="112"/>
      <c r="K148" s="150">
        <f t="shared" si="12"/>
        <v>0</v>
      </c>
      <c r="L148" s="128">
        <f t="shared" si="13"/>
        <v>0</v>
      </c>
      <c r="M148" s="150">
        <f t="shared" si="14"/>
        <v>0</v>
      </c>
      <c r="N148" s="116">
        <f t="shared" si="15"/>
        <v>0</v>
      </c>
      <c r="P148" s="111"/>
      <c r="Q148" s="112"/>
      <c r="S148" s="111">
        <f t="shared" si="16"/>
        <v>0</v>
      </c>
      <c r="T148" s="111">
        <f t="shared" si="17"/>
        <v>0</v>
      </c>
      <c r="V148" s="111"/>
      <c r="W148" s="111"/>
    </row>
    <row r="149" spans="1:23" ht="19.5" customHeight="1">
      <c r="A149" s="98" t="s">
        <v>148</v>
      </c>
      <c r="B149" s="7" t="s">
        <v>149</v>
      </c>
      <c r="C149" s="10" t="s">
        <v>31</v>
      </c>
      <c r="D149" s="18" t="s">
        <v>32</v>
      </c>
      <c r="E149" s="12">
        <f>E146</f>
        <v>268.8647208121827</v>
      </c>
      <c r="F149" s="15">
        <v>0.35</v>
      </c>
      <c r="G149" s="13">
        <f>E149*F149</f>
        <v>94.10265228426395</v>
      </c>
      <c r="H149" s="110">
        <f>G149*H8</f>
        <v>282.96667541878173</v>
      </c>
      <c r="I149" s="111">
        <f>ROUND(H149*1.25,0)</f>
        <v>354</v>
      </c>
      <c r="J149" s="116"/>
      <c r="K149" s="150">
        <f t="shared" si="12"/>
        <v>194.70000000000002</v>
      </c>
      <c r="L149" s="128">
        <f t="shared" si="13"/>
        <v>0</v>
      </c>
      <c r="M149" s="150">
        <f t="shared" si="14"/>
        <v>159.3</v>
      </c>
      <c r="N149" s="116">
        <f t="shared" si="15"/>
        <v>0</v>
      </c>
      <c r="P149" s="111"/>
      <c r="Q149" s="116"/>
      <c r="S149" s="111">
        <f t="shared" si="16"/>
        <v>354</v>
      </c>
      <c r="T149" s="111">
        <f t="shared" si="17"/>
        <v>0</v>
      </c>
      <c r="V149" s="111" t="e">
        <f>I149/P149*100</f>
        <v>#DIV/0!</v>
      </c>
      <c r="W149" s="111"/>
    </row>
    <row r="150" spans="1:23" ht="15" customHeight="1">
      <c r="A150" s="98"/>
      <c r="B150" s="7" t="s">
        <v>150</v>
      </c>
      <c r="C150" s="10"/>
      <c r="D150" s="18"/>
      <c r="E150" s="12"/>
      <c r="F150" s="15"/>
      <c r="G150" s="9"/>
      <c r="H150" s="114"/>
      <c r="I150" s="111"/>
      <c r="J150" s="119"/>
      <c r="K150" s="150">
        <f t="shared" si="12"/>
        <v>0</v>
      </c>
      <c r="L150" s="128">
        <f t="shared" si="13"/>
        <v>0</v>
      </c>
      <c r="M150" s="150">
        <f t="shared" si="14"/>
        <v>0</v>
      </c>
      <c r="N150" s="116">
        <f t="shared" si="15"/>
        <v>0</v>
      </c>
      <c r="P150" s="111"/>
      <c r="Q150" s="119"/>
      <c r="S150" s="111">
        <f t="shared" si="16"/>
        <v>0</v>
      </c>
      <c r="T150" s="111">
        <f t="shared" si="17"/>
        <v>0</v>
      </c>
      <c r="V150" s="111"/>
      <c r="W150" s="111"/>
    </row>
    <row r="151" spans="1:23" ht="15" customHeight="1">
      <c r="A151" s="98"/>
      <c r="B151" s="7" t="s">
        <v>151</v>
      </c>
      <c r="C151" s="10"/>
      <c r="D151" s="18"/>
      <c r="E151" s="12"/>
      <c r="F151" s="15"/>
      <c r="G151" s="9"/>
      <c r="H151" s="110"/>
      <c r="I151" s="111"/>
      <c r="J151" s="119"/>
      <c r="K151" s="150">
        <f t="shared" si="12"/>
        <v>0</v>
      </c>
      <c r="L151" s="128">
        <f t="shared" si="13"/>
        <v>0</v>
      </c>
      <c r="M151" s="150">
        <f t="shared" si="14"/>
        <v>0</v>
      </c>
      <c r="N151" s="116">
        <f t="shared" si="15"/>
        <v>0</v>
      </c>
      <c r="P151" s="111"/>
      <c r="Q151" s="119"/>
      <c r="S151" s="111">
        <f t="shared" si="16"/>
        <v>0</v>
      </c>
      <c r="T151" s="111">
        <f t="shared" si="17"/>
        <v>0</v>
      </c>
      <c r="V151" s="111"/>
      <c r="W151" s="111"/>
    </row>
    <row r="152" spans="1:23" ht="15" customHeight="1">
      <c r="A152" s="98"/>
      <c r="B152" s="7" t="s">
        <v>152</v>
      </c>
      <c r="C152" s="10"/>
      <c r="D152" s="18"/>
      <c r="E152" s="12"/>
      <c r="F152" s="15"/>
      <c r="G152" s="13"/>
      <c r="H152" s="110"/>
      <c r="I152" s="111"/>
      <c r="J152" s="116"/>
      <c r="K152" s="150">
        <f t="shared" si="12"/>
        <v>0</v>
      </c>
      <c r="L152" s="128">
        <f t="shared" si="13"/>
        <v>0</v>
      </c>
      <c r="M152" s="150">
        <f t="shared" si="14"/>
        <v>0</v>
      </c>
      <c r="N152" s="116">
        <f t="shared" si="15"/>
        <v>0</v>
      </c>
      <c r="P152" s="111"/>
      <c r="Q152" s="116"/>
      <c r="S152" s="111">
        <f t="shared" si="16"/>
        <v>0</v>
      </c>
      <c r="T152" s="111">
        <f t="shared" si="17"/>
        <v>0</v>
      </c>
      <c r="V152" s="111"/>
      <c r="W152" s="111"/>
    </row>
    <row r="153" spans="1:23" ht="15" customHeight="1">
      <c r="A153" s="98"/>
      <c r="B153" s="7" t="s">
        <v>153</v>
      </c>
      <c r="C153" s="10"/>
      <c r="D153" s="18"/>
      <c r="E153" s="12"/>
      <c r="F153" s="15"/>
      <c r="G153" s="13"/>
      <c r="H153" s="110"/>
      <c r="I153" s="111"/>
      <c r="J153" s="116"/>
      <c r="K153" s="150">
        <f t="shared" si="12"/>
        <v>0</v>
      </c>
      <c r="L153" s="128">
        <f t="shared" si="13"/>
        <v>0</v>
      </c>
      <c r="M153" s="150">
        <f t="shared" si="14"/>
        <v>0</v>
      </c>
      <c r="N153" s="116">
        <f t="shared" si="15"/>
        <v>0</v>
      </c>
      <c r="P153" s="111"/>
      <c r="Q153" s="116"/>
      <c r="S153" s="111">
        <f t="shared" si="16"/>
        <v>0</v>
      </c>
      <c r="T153" s="111">
        <f t="shared" si="17"/>
        <v>0</v>
      </c>
      <c r="V153" s="111"/>
      <c r="W153" s="111"/>
    </row>
    <row r="154" spans="1:23" ht="12.75">
      <c r="A154" s="98"/>
      <c r="B154" s="7"/>
      <c r="C154" s="10"/>
      <c r="D154" s="18"/>
      <c r="E154" s="12"/>
      <c r="F154" s="15"/>
      <c r="G154" s="13"/>
      <c r="H154" s="110"/>
      <c r="I154" s="111"/>
      <c r="J154" s="116"/>
      <c r="K154" s="150">
        <f t="shared" si="12"/>
        <v>0</v>
      </c>
      <c r="L154" s="128">
        <f t="shared" si="13"/>
        <v>0</v>
      </c>
      <c r="M154" s="150">
        <f t="shared" si="14"/>
        <v>0</v>
      </c>
      <c r="N154" s="116">
        <f t="shared" si="15"/>
        <v>0</v>
      </c>
      <c r="P154" s="111"/>
      <c r="Q154" s="116"/>
      <c r="S154" s="111">
        <f t="shared" si="16"/>
        <v>0</v>
      </c>
      <c r="T154" s="111">
        <f t="shared" si="17"/>
        <v>0</v>
      </c>
      <c r="V154" s="111"/>
      <c r="W154" s="111"/>
    </row>
    <row r="155" spans="1:23" ht="12.75">
      <c r="A155" s="98" t="s">
        <v>154</v>
      </c>
      <c r="B155" s="7" t="s">
        <v>115</v>
      </c>
      <c r="C155" s="10" t="s">
        <v>37</v>
      </c>
      <c r="D155" s="18" t="s">
        <v>32</v>
      </c>
      <c r="E155" s="12">
        <f>E149</f>
        <v>268.8647208121827</v>
      </c>
      <c r="F155" s="15">
        <v>1</v>
      </c>
      <c r="G155" s="13">
        <f>E155*F155</f>
        <v>268.8647208121827</v>
      </c>
      <c r="H155" s="110">
        <f>G155*H8</f>
        <v>808.4762154822334</v>
      </c>
      <c r="I155" s="111">
        <f>ROUND(H155*1.25,0)</f>
        <v>1011</v>
      </c>
      <c r="J155" s="116">
        <f>ROUND(H155*$J$9,0)</f>
        <v>1049</v>
      </c>
      <c r="K155" s="150">
        <f t="shared" si="12"/>
        <v>556.0500000000001</v>
      </c>
      <c r="L155" s="128">
        <f t="shared" si="13"/>
        <v>576.95</v>
      </c>
      <c r="M155" s="150">
        <f t="shared" si="14"/>
        <v>454.95</v>
      </c>
      <c r="N155" s="116">
        <f t="shared" si="15"/>
        <v>472.05</v>
      </c>
      <c r="P155" s="111"/>
      <c r="Q155" s="116"/>
      <c r="S155" s="111">
        <f t="shared" si="16"/>
        <v>1011</v>
      </c>
      <c r="T155" s="111">
        <f t="shared" si="17"/>
        <v>1049</v>
      </c>
      <c r="V155" s="111" t="e">
        <f>I155/P155*100</f>
        <v>#DIV/0!</v>
      </c>
      <c r="W155" s="111" t="e">
        <f>J155/Q155*100</f>
        <v>#DIV/0!</v>
      </c>
    </row>
    <row r="156" spans="1:23" ht="15" customHeight="1">
      <c r="A156" s="98"/>
      <c r="B156" s="7" t="s">
        <v>155</v>
      </c>
      <c r="C156" s="10"/>
      <c r="D156" s="18"/>
      <c r="E156" s="12"/>
      <c r="F156" s="15"/>
      <c r="G156" s="11"/>
      <c r="H156" s="110"/>
      <c r="I156" s="111"/>
      <c r="J156" s="112"/>
      <c r="K156" s="150">
        <f t="shared" si="12"/>
        <v>0</v>
      </c>
      <c r="L156" s="128">
        <f t="shared" si="13"/>
        <v>0</v>
      </c>
      <c r="M156" s="150">
        <f t="shared" si="14"/>
        <v>0</v>
      </c>
      <c r="N156" s="116">
        <f t="shared" si="15"/>
        <v>0</v>
      </c>
      <c r="P156" s="111"/>
      <c r="Q156" s="112"/>
      <c r="S156" s="111">
        <f t="shared" si="16"/>
        <v>0</v>
      </c>
      <c r="T156" s="111">
        <f t="shared" si="17"/>
        <v>0</v>
      </c>
      <c r="V156" s="111"/>
      <c r="W156" s="111"/>
    </row>
    <row r="157" spans="1:23" ht="15" customHeight="1">
      <c r="A157" s="98"/>
      <c r="B157" s="7" t="s">
        <v>156</v>
      </c>
      <c r="C157" s="10"/>
      <c r="D157" s="18"/>
      <c r="E157" s="12"/>
      <c r="F157" s="15"/>
      <c r="G157" s="11"/>
      <c r="H157" s="110"/>
      <c r="I157" s="111"/>
      <c r="J157" s="112"/>
      <c r="K157" s="150">
        <f t="shared" si="12"/>
        <v>0</v>
      </c>
      <c r="L157" s="128">
        <f t="shared" si="13"/>
        <v>0</v>
      </c>
      <c r="M157" s="150">
        <f t="shared" si="14"/>
        <v>0</v>
      </c>
      <c r="N157" s="116">
        <f t="shared" si="15"/>
        <v>0</v>
      </c>
      <c r="P157" s="111"/>
      <c r="Q157" s="112"/>
      <c r="S157" s="111">
        <f t="shared" si="16"/>
        <v>0</v>
      </c>
      <c r="T157" s="111">
        <f t="shared" si="17"/>
        <v>0</v>
      </c>
      <c r="V157" s="111"/>
      <c r="W157" s="111"/>
    </row>
    <row r="158" spans="1:23" ht="12.75">
      <c r="A158" s="98"/>
      <c r="B158" s="7"/>
      <c r="C158" s="10"/>
      <c r="D158" s="18"/>
      <c r="E158" s="12"/>
      <c r="F158" s="15"/>
      <c r="G158" s="11"/>
      <c r="H158" s="110"/>
      <c r="I158" s="111"/>
      <c r="J158" s="112"/>
      <c r="K158" s="150">
        <f t="shared" si="12"/>
        <v>0</v>
      </c>
      <c r="L158" s="128">
        <f t="shared" si="13"/>
        <v>0</v>
      </c>
      <c r="M158" s="150">
        <f t="shared" si="14"/>
        <v>0</v>
      </c>
      <c r="N158" s="116">
        <f t="shared" si="15"/>
        <v>0</v>
      </c>
      <c r="P158" s="111"/>
      <c r="Q158" s="112"/>
      <c r="S158" s="111">
        <f t="shared" si="16"/>
        <v>0</v>
      </c>
      <c r="T158" s="111">
        <f t="shared" si="17"/>
        <v>0</v>
      </c>
      <c r="V158" s="111"/>
      <c r="W158" s="111"/>
    </row>
    <row r="159" spans="1:23" ht="12.75">
      <c r="A159" s="98" t="s">
        <v>157</v>
      </c>
      <c r="B159" s="7" t="s">
        <v>158</v>
      </c>
      <c r="C159" s="10" t="s">
        <v>37</v>
      </c>
      <c r="D159" s="18" t="s">
        <v>32</v>
      </c>
      <c r="E159" s="12">
        <f>E155</f>
        <v>268.8647208121827</v>
      </c>
      <c r="F159" s="12">
        <v>0.5</v>
      </c>
      <c r="G159" s="13">
        <f>E159*F159</f>
        <v>134.43236040609136</v>
      </c>
      <c r="H159" s="110">
        <f>G159*H8</f>
        <v>404.2381077411167</v>
      </c>
      <c r="I159" s="111">
        <f>ROUND(H159*1.25,0)</f>
        <v>505</v>
      </c>
      <c r="J159" s="116">
        <f>ROUND(H159*$J$9,0)</f>
        <v>525</v>
      </c>
      <c r="K159" s="150">
        <f t="shared" si="12"/>
        <v>277.75</v>
      </c>
      <c r="L159" s="128">
        <f t="shared" si="13"/>
        <v>288.75</v>
      </c>
      <c r="M159" s="150">
        <f t="shared" si="14"/>
        <v>227.25</v>
      </c>
      <c r="N159" s="116">
        <f t="shared" si="15"/>
        <v>236.25</v>
      </c>
      <c r="P159" s="111"/>
      <c r="Q159" s="116"/>
      <c r="S159" s="111">
        <f t="shared" si="16"/>
        <v>505</v>
      </c>
      <c r="T159" s="111">
        <f t="shared" si="17"/>
        <v>525</v>
      </c>
      <c r="V159" s="111" t="e">
        <f>I159/P159*100</f>
        <v>#DIV/0!</v>
      </c>
      <c r="W159" s="111" t="e">
        <f>J159/Q159*100</f>
        <v>#DIV/0!</v>
      </c>
    </row>
    <row r="160" spans="1:23" ht="15" customHeight="1">
      <c r="A160" s="98"/>
      <c r="B160" s="7" t="s">
        <v>159</v>
      </c>
      <c r="C160" s="10"/>
      <c r="D160" s="18"/>
      <c r="E160" s="12"/>
      <c r="F160" s="12"/>
      <c r="G160" s="13"/>
      <c r="H160" s="110"/>
      <c r="I160" s="111"/>
      <c r="J160" s="116"/>
      <c r="K160" s="150">
        <f t="shared" si="12"/>
        <v>0</v>
      </c>
      <c r="L160" s="128">
        <f t="shared" si="13"/>
        <v>0</v>
      </c>
      <c r="M160" s="150">
        <f t="shared" si="14"/>
        <v>0</v>
      </c>
      <c r="N160" s="116">
        <f t="shared" si="15"/>
        <v>0</v>
      </c>
      <c r="P160" s="111"/>
      <c r="Q160" s="116"/>
      <c r="S160" s="111">
        <f t="shared" si="16"/>
        <v>0</v>
      </c>
      <c r="T160" s="111">
        <f t="shared" si="17"/>
        <v>0</v>
      </c>
      <c r="V160" s="111"/>
      <c r="W160" s="111"/>
    </row>
    <row r="161" spans="1:23" ht="12.75" customHeight="1">
      <c r="A161" s="98"/>
      <c r="B161" s="7"/>
      <c r="C161" s="10"/>
      <c r="D161" s="18"/>
      <c r="E161" s="12"/>
      <c r="F161" s="15"/>
      <c r="G161" s="13"/>
      <c r="H161" s="110"/>
      <c r="I161" s="111"/>
      <c r="J161" s="116"/>
      <c r="K161" s="150">
        <f t="shared" si="12"/>
        <v>0</v>
      </c>
      <c r="L161" s="128">
        <f t="shared" si="13"/>
        <v>0</v>
      </c>
      <c r="M161" s="150">
        <f t="shared" si="14"/>
        <v>0</v>
      </c>
      <c r="N161" s="116">
        <f t="shared" si="15"/>
        <v>0</v>
      </c>
      <c r="P161" s="111"/>
      <c r="Q161" s="116"/>
      <c r="S161" s="111">
        <f t="shared" si="16"/>
        <v>0</v>
      </c>
      <c r="T161" s="111">
        <f t="shared" si="17"/>
        <v>0</v>
      </c>
      <c r="V161" s="111"/>
      <c r="W161" s="111"/>
    </row>
    <row r="162" spans="1:23" ht="18.75" customHeight="1">
      <c r="A162" s="98" t="s">
        <v>160</v>
      </c>
      <c r="B162" s="7" t="s">
        <v>161</v>
      </c>
      <c r="C162" s="10" t="s">
        <v>37</v>
      </c>
      <c r="D162" s="18" t="s">
        <v>32</v>
      </c>
      <c r="E162" s="12">
        <f>E155</f>
        <v>268.8647208121827</v>
      </c>
      <c r="F162" s="15">
        <v>0.4</v>
      </c>
      <c r="G162" s="13">
        <f>E162*F162</f>
        <v>107.54588832487309</v>
      </c>
      <c r="H162" s="110">
        <f>G162*H8</f>
        <v>323.3904861928934</v>
      </c>
      <c r="I162" s="111">
        <f>ROUND(H162*1.25,0)</f>
        <v>404</v>
      </c>
      <c r="J162" s="116">
        <f>ROUND(H162*$J$9,0)</f>
        <v>420</v>
      </c>
      <c r="K162" s="150">
        <f t="shared" si="12"/>
        <v>222.20000000000002</v>
      </c>
      <c r="L162" s="128">
        <f t="shared" si="13"/>
        <v>231.00000000000003</v>
      </c>
      <c r="M162" s="150">
        <f t="shared" si="14"/>
        <v>181.8</v>
      </c>
      <c r="N162" s="116">
        <f t="shared" si="15"/>
        <v>189</v>
      </c>
      <c r="P162" s="111"/>
      <c r="Q162" s="116"/>
      <c r="S162" s="111">
        <f t="shared" si="16"/>
        <v>404</v>
      </c>
      <c r="T162" s="111">
        <f t="shared" si="17"/>
        <v>420</v>
      </c>
      <c r="V162" s="111" t="e">
        <f>I162/P162*100</f>
        <v>#DIV/0!</v>
      </c>
      <c r="W162" s="111" t="e">
        <f>J162/Q162*100</f>
        <v>#DIV/0!</v>
      </c>
    </row>
    <row r="163" spans="1:23" ht="15" customHeight="1">
      <c r="A163" s="98"/>
      <c r="B163" s="7" t="s">
        <v>93</v>
      </c>
      <c r="C163" s="10"/>
      <c r="D163" s="18"/>
      <c r="E163" s="12"/>
      <c r="F163" s="15"/>
      <c r="G163" s="13"/>
      <c r="H163" s="110"/>
      <c r="I163" s="111"/>
      <c r="J163" s="116"/>
      <c r="K163" s="150">
        <f t="shared" si="12"/>
        <v>0</v>
      </c>
      <c r="L163" s="128">
        <f t="shared" si="13"/>
        <v>0</v>
      </c>
      <c r="M163" s="150">
        <f t="shared" si="14"/>
        <v>0</v>
      </c>
      <c r="N163" s="116">
        <f t="shared" si="15"/>
        <v>0</v>
      </c>
      <c r="P163" s="111"/>
      <c r="Q163" s="116"/>
      <c r="S163" s="111">
        <f t="shared" si="16"/>
        <v>0</v>
      </c>
      <c r="T163" s="111">
        <f t="shared" si="17"/>
        <v>0</v>
      </c>
      <c r="V163" s="111"/>
      <c r="W163" s="111"/>
    </row>
    <row r="164" spans="1:23" ht="12.75" customHeight="1">
      <c r="A164" s="98"/>
      <c r="B164" s="7"/>
      <c r="C164" s="10"/>
      <c r="D164" s="18"/>
      <c r="E164" s="12"/>
      <c r="F164" s="15"/>
      <c r="G164" s="13"/>
      <c r="H164" s="110"/>
      <c r="I164" s="111"/>
      <c r="J164" s="116"/>
      <c r="K164" s="150">
        <f t="shared" si="12"/>
        <v>0</v>
      </c>
      <c r="L164" s="128">
        <f t="shared" si="13"/>
        <v>0</v>
      </c>
      <c r="M164" s="150">
        <f t="shared" si="14"/>
        <v>0</v>
      </c>
      <c r="N164" s="116">
        <f t="shared" si="15"/>
        <v>0</v>
      </c>
      <c r="P164" s="111"/>
      <c r="Q164" s="116"/>
      <c r="S164" s="111">
        <f t="shared" si="16"/>
        <v>0</v>
      </c>
      <c r="T164" s="111">
        <f t="shared" si="17"/>
        <v>0</v>
      </c>
      <c r="V164" s="111"/>
      <c r="W164" s="111"/>
    </row>
    <row r="165" spans="1:23" ht="12.75" customHeight="1">
      <c r="A165" s="98" t="s">
        <v>162</v>
      </c>
      <c r="B165" s="7" t="s">
        <v>149</v>
      </c>
      <c r="C165" s="10" t="s">
        <v>37</v>
      </c>
      <c r="D165" s="18" t="s">
        <v>32</v>
      </c>
      <c r="E165" s="12">
        <f>E162</f>
        <v>268.8647208121827</v>
      </c>
      <c r="F165" s="15">
        <v>0.3</v>
      </c>
      <c r="G165" s="13">
        <f>E165*F165</f>
        <v>80.65941624365482</v>
      </c>
      <c r="H165" s="110">
        <f>G165*H8</f>
        <v>242.54286464467003</v>
      </c>
      <c r="I165" s="111">
        <f>ROUND(H165*1.25,0)</f>
        <v>303</v>
      </c>
      <c r="J165" s="116">
        <f>ROUND(H165*$J$9,0)</f>
        <v>315</v>
      </c>
      <c r="K165" s="150">
        <f t="shared" si="12"/>
        <v>166.65</v>
      </c>
      <c r="L165" s="128">
        <f t="shared" si="13"/>
        <v>173.25</v>
      </c>
      <c r="M165" s="150">
        <f t="shared" si="14"/>
        <v>136.35</v>
      </c>
      <c r="N165" s="116">
        <f t="shared" si="15"/>
        <v>141.75</v>
      </c>
      <c r="P165" s="111"/>
      <c r="Q165" s="116"/>
      <c r="S165" s="111">
        <f t="shared" si="16"/>
        <v>303</v>
      </c>
      <c r="T165" s="111">
        <f t="shared" si="17"/>
        <v>315</v>
      </c>
      <c r="V165" s="111" t="e">
        <f>I165/P165*100</f>
        <v>#DIV/0!</v>
      </c>
      <c r="W165" s="111" t="e">
        <f>J165/Q165*100</f>
        <v>#DIV/0!</v>
      </c>
    </row>
    <row r="166" spans="1:23" ht="15" customHeight="1">
      <c r="A166" s="98"/>
      <c r="B166" s="7" t="s">
        <v>163</v>
      </c>
      <c r="C166" s="10"/>
      <c r="D166" s="18"/>
      <c r="E166" s="12"/>
      <c r="F166" s="15"/>
      <c r="G166" s="9"/>
      <c r="H166" s="114"/>
      <c r="I166" s="111"/>
      <c r="J166" s="119"/>
      <c r="K166" s="150">
        <f t="shared" si="12"/>
        <v>0</v>
      </c>
      <c r="L166" s="128">
        <f t="shared" si="13"/>
        <v>0</v>
      </c>
      <c r="M166" s="150">
        <f t="shared" si="14"/>
        <v>0</v>
      </c>
      <c r="N166" s="116">
        <f t="shared" si="15"/>
        <v>0</v>
      </c>
      <c r="P166" s="111"/>
      <c r="Q166" s="119"/>
      <c r="S166" s="111">
        <f t="shared" si="16"/>
        <v>0</v>
      </c>
      <c r="T166" s="111">
        <f t="shared" si="17"/>
        <v>0</v>
      </c>
      <c r="V166" s="111"/>
      <c r="W166" s="111"/>
    </row>
    <row r="167" spans="1:23" ht="12.75">
      <c r="A167" s="98"/>
      <c r="B167" s="7"/>
      <c r="C167" s="10"/>
      <c r="D167" s="18"/>
      <c r="E167" s="12"/>
      <c r="F167" s="15"/>
      <c r="G167" s="9"/>
      <c r="H167" s="110"/>
      <c r="I167" s="111"/>
      <c r="J167" s="119"/>
      <c r="K167" s="150">
        <f t="shared" si="12"/>
        <v>0</v>
      </c>
      <c r="L167" s="128">
        <f t="shared" si="13"/>
        <v>0</v>
      </c>
      <c r="M167" s="150">
        <f t="shared" si="14"/>
        <v>0</v>
      </c>
      <c r="N167" s="116">
        <f t="shared" si="15"/>
        <v>0</v>
      </c>
      <c r="P167" s="111"/>
      <c r="Q167" s="119"/>
      <c r="S167" s="111">
        <f t="shared" si="16"/>
        <v>0</v>
      </c>
      <c r="T167" s="111">
        <f t="shared" si="17"/>
        <v>0</v>
      </c>
      <c r="V167" s="111"/>
      <c r="W167" s="111"/>
    </row>
    <row r="168" spans="1:23" ht="12.75" customHeight="1">
      <c r="A168" s="98" t="s">
        <v>164</v>
      </c>
      <c r="B168" s="7" t="s">
        <v>165</v>
      </c>
      <c r="C168" s="10" t="s">
        <v>77</v>
      </c>
      <c r="D168" s="18" t="s">
        <v>32</v>
      </c>
      <c r="E168" s="12">
        <f>E165</f>
        <v>268.8647208121827</v>
      </c>
      <c r="F168" s="15">
        <v>0.18</v>
      </c>
      <c r="G168" s="13">
        <f>E168*F168</f>
        <v>48.39564974619289</v>
      </c>
      <c r="H168" s="110">
        <f>G168*H8</f>
        <v>145.52571878680203</v>
      </c>
      <c r="I168" s="111">
        <f>ROUND(H168*1.25,0)</f>
        <v>182</v>
      </c>
      <c r="J168" s="116">
        <f>ROUND(H168*$J$9,0)</f>
        <v>189</v>
      </c>
      <c r="K168" s="150">
        <f t="shared" si="12"/>
        <v>100.10000000000001</v>
      </c>
      <c r="L168" s="128">
        <f t="shared" si="13"/>
        <v>103.95</v>
      </c>
      <c r="M168" s="150">
        <f t="shared" si="14"/>
        <v>81.9</v>
      </c>
      <c r="N168" s="116">
        <f t="shared" si="15"/>
        <v>85.05</v>
      </c>
      <c r="P168" s="111"/>
      <c r="Q168" s="116"/>
      <c r="S168" s="111">
        <f t="shared" si="16"/>
        <v>182</v>
      </c>
      <c r="T168" s="111">
        <f t="shared" si="17"/>
        <v>189</v>
      </c>
      <c r="V168" s="111" t="e">
        <f>I168/P168*100</f>
        <v>#DIV/0!</v>
      </c>
      <c r="W168" s="111" t="e">
        <f>J168/Q168*100</f>
        <v>#DIV/0!</v>
      </c>
    </row>
    <row r="169" spans="1:23" ht="15" customHeight="1">
      <c r="A169" s="98"/>
      <c r="B169" s="7" t="s">
        <v>166</v>
      </c>
      <c r="C169" s="10"/>
      <c r="D169" s="18"/>
      <c r="E169" s="12"/>
      <c r="F169" s="15"/>
      <c r="G169" s="9"/>
      <c r="H169" s="110"/>
      <c r="I169" s="111"/>
      <c r="J169" s="119"/>
      <c r="K169" s="150">
        <f t="shared" si="12"/>
        <v>0</v>
      </c>
      <c r="L169" s="128">
        <f t="shared" si="13"/>
        <v>0</v>
      </c>
      <c r="M169" s="150">
        <f t="shared" si="14"/>
        <v>0</v>
      </c>
      <c r="N169" s="116">
        <f t="shared" si="15"/>
        <v>0</v>
      </c>
      <c r="P169" s="111"/>
      <c r="Q169" s="119"/>
      <c r="S169" s="111">
        <f t="shared" si="16"/>
        <v>0</v>
      </c>
      <c r="T169" s="111">
        <f t="shared" si="17"/>
        <v>0</v>
      </c>
      <c r="V169" s="111"/>
      <c r="W169" s="111"/>
    </row>
    <row r="170" spans="1:23" ht="12.75">
      <c r="A170" s="98"/>
      <c r="B170" s="7"/>
      <c r="C170" s="10"/>
      <c r="D170" s="18"/>
      <c r="E170" s="12"/>
      <c r="F170" s="15"/>
      <c r="G170" s="9"/>
      <c r="H170" s="110"/>
      <c r="I170" s="111"/>
      <c r="J170" s="119"/>
      <c r="K170" s="150">
        <f t="shared" si="12"/>
        <v>0</v>
      </c>
      <c r="L170" s="128">
        <f t="shared" si="13"/>
        <v>0</v>
      </c>
      <c r="M170" s="150">
        <f t="shared" si="14"/>
        <v>0</v>
      </c>
      <c r="N170" s="116">
        <f t="shared" si="15"/>
        <v>0</v>
      </c>
      <c r="P170" s="111"/>
      <c r="Q170" s="119"/>
      <c r="S170" s="111">
        <f t="shared" si="16"/>
        <v>0</v>
      </c>
      <c r="T170" s="111">
        <f t="shared" si="17"/>
        <v>0</v>
      </c>
      <c r="V170" s="111"/>
      <c r="W170" s="111"/>
    </row>
    <row r="171" spans="1:23" ht="12.75">
      <c r="A171" s="98" t="s">
        <v>167</v>
      </c>
      <c r="B171" s="7" t="s">
        <v>107</v>
      </c>
      <c r="C171" s="10" t="s">
        <v>31</v>
      </c>
      <c r="D171" s="18" t="s">
        <v>32</v>
      </c>
      <c r="E171" s="12">
        <f>E168</f>
        <v>268.8647208121827</v>
      </c>
      <c r="F171" s="15">
        <v>1.35</v>
      </c>
      <c r="G171" s="13">
        <f>E171*F171</f>
        <v>362.9673730964467</v>
      </c>
      <c r="H171" s="110">
        <f>G171*H8</f>
        <v>1091.4428909010153</v>
      </c>
      <c r="I171" s="111">
        <f>ROUND(H171*1.25,0)</f>
        <v>1364</v>
      </c>
      <c r="J171" s="116">
        <f>ROUND(H171*$J$9,0)</f>
        <v>1417</v>
      </c>
      <c r="K171" s="150">
        <f t="shared" si="12"/>
        <v>750.2</v>
      </c>
      <c r="L171" s="128">
        <f t="shared" si="13"/>
        <v>779.35</v>
      </c>
      <c r="M171" s="150">
        <f t="shared" si="14"/>
        <v>613.8000000000001</v>
      </c>
      <c r="N171" s="116">
        <f t="shared" si="15"/>
        <v>637.65</v>
      </c>
      <c r="P171" s="111"/>
      <c r="Q171" s="116"/>
      <c r="S171" s="111">
        <f t="shared" si="16"/>
        <v>1364</v>
      </c>
      <c r="T171" s="111">
        <f t="shared" si="17"/>
        <v>1417</v>
      </c>
      <c r="V171" s="111" t="e">
        <f>I171/P171*100</f>
        <v>#DIV/0!</v>
      </c>
      <c r="W171" s="111" t="e">
        <f>J171/Q171*100</f>
        <v>#DIV/0!</v>
      </c>
    </row>
    <row r="172" spans="1:23" ht="15" customHeight="1">
      <c r="A172" s="98"/>
      <c r="B172" s="7" t="s">
        <v>168</v>
      </c>
      <c r="C172" s="10"/>
      <c r="D172" s="18"/>
      <c r="E172" s="12"/>
      <c r="F172" s="15"/>
      <c r="G172" s="13"/>
      <c r="H172" s="110"/>
      <c r="I172" s="111"/>
      <c r="J172" s="116"/>
      <c r="K172" s="150">
        <f t="shared" si="12"/>
        <v>0</v>
      </c>
      <c r="L172" s="128">
        <f t="shared" si="13"/>
        <v>0</v>
      </c>
      <c r="M172" s="150">
        <f t="shared" si="14"/>
        <v>0</v>
      </c>
      <c r="N172" s="116">
        <f t="shared" si="15"/>
        <v>0</v>
      </c>
      <c r="P172" s="111"/>
      <c r="Q172" s="116"/>
      <c r="S172" s="111">
        <f t="shared" si="16"/>
        <v>0</v>
      </c>
      <c r="T172" s="111">
        <f t="shared" si="17"/>
        <v>0</v>
      </c>
      <c r="V172" s="111"/>
      <c r="W172" s="111"/>
    </row>
    <row r="173" spans="1:23" ht="15" customHeight="1">
      <c r="A173" s="98"/>
      <c r="B173" s="7" t="s">
        <v>169</v>
      </c>
      <c r="C173" s="10"/>
      <c r="D173" s="18"/>
      <c r="E173" s="12"/>
      <c r="F173" s="12"/>
      <c r="G173" s="11"/>
      <c r="H173" s="110"/>
      <c r="I173" s="111"/>
      <c r="J173" s="112"/>
      <c r="K173" s="150">
        <f t="shared" si="12"/>
        <v>0</v>
      </c>
      <c r="L173" s="128">
        <f t="shared" si="13"/>
        <v>0</v>
      </c>
      <c r="M173" s="150">
        <f t="shared" si="14"/>
        <v>0</v>
      </c>
      <c r="N173" s="116">
        <f t="shared" si="15"/>
        <v>0</v>
      </c>
      <c r="P173" s="111"/>
      <c r="Q173" s="112"/>
      <c r="S173" s="111">
        <f t="shared" si="16"/>
        <v>0</v>
      </c>
      <c r="T173" s="111">
        <f t="shared" si="17"/>
        <v>0</v>
      </c>
      <c r="V173" s="111"/>
      <c r="W173" s="111"/>
    </row>
    <row r="174" spans="1:23" ht="12.75">
      <c r="A174" s="98"/>
      <c r="B174" s="7"/>
      <c r="C174" s="10"/>
      <c r="D174" s="18"/>
      <c r="E174" s="12"/>
      <c r="F174" s="15"/>
      <c r="G174" s="11"/>
      <c r="H174" s="110"/>
      <c r="I174" s="111"/>
      <c r="J174" s="112"/>
      <c r="K174" s="150">
        <f t="shared" si="12"/>
        <v>0</v>
      </c>
      <c r="L174" s="128">
        <f t="shared" si="13"/>
        <v>0</v>
      </c>
      <c r="M174" s="150">
        <f t="shared" si="14"/>
        <v>0</v>
      </c>
      <c r="N174" s="116">
        <f t="shared" si="15"/>
        <v>0</v>
      </c>
      <c r="P174" s="111"/>
      <c r="Q174" s="112"/>
      <c r="S174" s="111">
        <f t="shared" si="16"/>
        <v>0</v>
      </c>
      <c r="T174" s="111">
        <f t="shared" si="17"/>
        <v>0</v>
      </c>
      <c r="V174" s="111"/>
      <c r="W174" s="111"/>
    </row>
    <row r="175" spans="1:23" ht="12.75" customHeight="1">
      <c r="A175" s="98" t="s">
        <v>170</v>
      </c>
      <c r="B175" s="7" t="s">
        <v>107</v>
      </c>
      <c r="C175" s="10" t="s">
        <v>37</v>
      </c>
      <c r="D175" s="18" t="s">
        <v>32</v>
      </c>
      <c r="E175" s="12">
        <f>E171</f>
        <v>268.8647208121827</v>
      </c>
      <c r="F175" s="15">
        <v>2.7</v>
      </c>
      <c r="G175" s="13">
        <f>E175*F175</f>
        <v>725.9347461928934</v>
      </c>
      <c r="H175" s="110">
        <f>G175*H8</f>
        <v>2182.8857818020306</v>
      </c>
      <c r="I175" s="111">
        <f>ROUND(H175*1.25,0)</f>
        <v>2729</v>
      </c>
      <c r="J175" s="116">
        <f>ROUND(H175*$J$9,0)</f>
        <v>2833</v>
      </c>
      <c r="K175" s="150">
        <f t="shared" si="12"/>
        <v>1500.95</v>
      </c>
      <c r="L175" s="128">
        <f t="shared" si="13"/>
        <v>1558.15</v>
      </c>
      <c r="M175" s="150">
        <f t="shared" si="14"/>
        <v>1228.05</v>
      </c>
      <c r="N175" s="116">
        <f t="shared" si="15"/>
        <v>1274.8500000000001</v>
      </c>
      <c r="P175" s="111"/>
      <c r="Q175" s="116"/>
      <c r="S175" s="111">
        <f t="shared" si="16"/>
        <v>2729</v>
      </c>
      <c r="T175" s="111">
        <f t="shared" si="17"/>
        <v>2833</v>
      </c>
      <c r="V175" s="111" t="e">
        <f>I175/P175*100</f>
        <v>#DIV/0!</v>
      </c>
      <c r="W175" s="111" t="e">
        <f>J175/Q175*100</f>
        <v>#DIV/0!</v>
      </c>
    </row>
    <row r="176" spans="1:23" ht="15" customHeight="1">
      <c r="A176" s="98"/>
      <c r="B176" s="7" t="s">
        <v>171</v>
      </c>
      <c r="C176" s="10"/>
      <c r="D176" s="18"/>
      <c r="E176" s="12"/>
      <c r="F176" s="15"/>
      <c r="G176" s="13"/>
      <c r="H176" s="110"/>
      <c r="I176" s="111"/>
      <c r="J176" s="116"/>
      <c r="K176" s="150">
        <f t="shared" si="12"/>
        <v>0</v>
      </c>
      <c r="L176" s="128">
        <f t="shared" si="13"/>
        <v>0</v>
      </c>
      <c r="M176" s="150">
        <f t="shared" si="14"/>
        <v>0</v>
      </c>
      <c r="N176" s="116">
        <f t="shared" si="15"/>
        <v>0</v>
      </c>
      <c r="P176" s="111"/>
      <c r="Q176" s="116"/>
      <c r="S176" s="111">
        <f t="shared" si="16"/>
        <v>0</v>
      </c>
      <c r="T176" s="111">
        <f t="shared" si="17"/>
        <v>0</v>
      </c>
      <c r="V176" s="111"/>
      <c r="W176" s="111"/>
    </row>
    <row r="177" spans="1:23" ht="15" customHeight="1">
      <c r="A177" s="98"/>
      <c r="B177" s="31" t="s">
        <v>172</v>
      </c>
      <c r="C177" s="10"/>
      <c r="D177" s="18"/>
      <c r="E177" s="12"/>
      <c r="F177" s="15"/>
      <c r="G177" s="13"/>
      <c r="H177" s="110"/>
      <c r="I177" s="111"/>
      <c r="J177" s="117"/>
      <c r="K177" s="150">
        <f t="shared" si="12"/>
        <v>0</v>
      </c>
      <c r="L177" s="128">
        <f t="shared" si="13"/>
        <v>0</v>
      </c>
      <c r="M177" s="150">
        <f t="shared" si="14"/>
        <v>0</v>
      </c>
      <c r="N177" s="116">
        <f t="shared" si="15"/>
        <v>0</v>
      </c>
      <c r="P177" s="111"/>
      <c r="Q177" s="117"/>
      <c r="S177" s="111">
        <f t="shared" si="16"/>
        <v>0</v>
      </c>
      <c r="T177" s="111">
        <f t="shared" si="17"/>
        <v>0</v>
      </c>
      <c r="V177" s="111"/>
      <c r="W177" s="111"/>
    </row>
    <row r="178" spans="1:23" ht="12.75">
      <c r="A178" s="98"/>
      <c r="B178" s="31"/>
      <c r="C178" s="10"/>
      <c r="D178" s="18"/>
      <c r="E178" s="12"/>
      <c r="F178" s="15"/>
      <c r="G178" s="13"/>
      <c r="H178" s="110"/>
      <c r="I178" s="111"/>
      <c r="J178" s="117"/>
      <c r="K178" s="150">
        <f t="shared" si="12"/>
        <v>0</v>
      </c>
      <c r="L178" s="128">
        <f t="shared" si="13"/>
        <v>0</v>
      </c>
      <c r="M178" s="150">
        <f t="shared" si="14"/>
        <v>0</v>
      </c>
      <c r="N178" s="116">
        <f t="shared" si="15"/>
        <v>0</v>
      </c>
      <c r="P178" s="111"/>
      <c r="Q178" s="117"/>
      <c r="S178" s="111">
        <f t="shared" si="16"/>
        <v>0</v>
      </c>
      <c r="T178" s="111">
        <f t="shared" si="17"/>
        <v>0</v>
      </c>
      <c r="V178" s="111"/>
      <c r="W178" s="111"/>
    </row>
    <row r="179" spans="1:23" ht="12.75">
      <c r="A179" s="98" t="s">
        <v>173</v>
      </c>
      <c r="B179" s="7" t="s">
        <v>107</v>
      </c>
      <c r="C179" s="10" t="s">
        <v>37</v>
      </c>
      <c r="D179" s="18" t="s">
        <v>32</v>
      </c>
      <c r="E179" s="12">
        <f>E175</f>
        <v>268.8647208121827</v>
      </c>
      <c r="F179" s="15">
        <v>3.3</v>
      </c>
      <c r="G179" s="13">
        <f>E179*F179</f>
        <v>887.253578680203</v>
      </c>
      <c r="H179" s="110">
        <f>G179*H8</f>
        <v>2667.9715110913703</v>
      </c>
      <c r="I179" s="111">
        <f>ROUND(H179*1.25,0)</f>
        <v>3335</v>
      </c>
      <c r="J179" s="116">
        <f>ROUND(H179*$J$9,0)</f>
        <v>3463</v>
      </c>
      <c r="K179" s="150">
        <f t="shared" si="12"/>
        <v>1834.2500000000002</v>
      </c>
      <c r="L179" s="128">
        <f t="shared" si="13"/>
        <v>1904.65</v>
      </c>
      <c r="M179" s="150">
        <f t="shared" si="14"/>
        <v>1500.75</v>
      </c>
      <c r="N179" s="116">
        <f t="shared" si="15"/>
        <v>1558.3500000000001</v>
      </c>
      <c r="P179" s="111"/>
      <c r="Q179" s="116"/>
      <c r="S179" s="111">
        <f t="shared" si="16"/>
        <v>3335</v>
      </c>
      <c r="T179" s="111">
        <f t="shared" si="17"/>
        <v>3463</v>
      </c>
      <c r="V179" s="111" t="e">
        <f>I179/P179*100</f>
        <v>#DIV/0!</v>
      </c>
      <c r="W179" s="111" t="e">
        <f>J179/Q179*100</f>
        <v>#DIV/0!</v>
      </c>
    </row>
    <row r="180" spans="1:23" ht="15" customHeight="1">
      <c r="A180" s="98"/>
      <c r="B180" s="7" t="s">
        <v>174</v>
      </c>
      <c r="C180" s="10"/>
      <c r="D180" s="18"/>
      <c r="E180" s="12"/>
      <c r="F180" s="15"/>
      <c r="G180" s="13"/>
      <c r="H180" s="120"/>
      <c r="I180" s="111"/>
      <c r="J180" s="116"/>
      <c r="K180" s="150">
        <f t="shared" si="12"/>
        <v>0</v>
      </c>
      <c r="L180" s="128">
        <f t="shared" si="13"/>
        <v>0</v>
      </c>
      <c r="M180" s="150">
        <f t="shared" si="14"/>
        <v>0</v>
      </c>
      <c r="N180" s="116">
        <f t="shared" si="15"/>
        <v>0</v>
      </c>
      <c r="P180" s="111"/>
      <c r="Q180" s="116"/>
      <c r="S180" s="111">
        <f t="shared" si="16"/>
        <v>0</v>
      </c>
      <c r="T180" s="111">
        <f t="shared" si="17"/>
        <v>0</v>
      </c>
      <c r="V180" s="111"/>
      <c r="W180" s="111"/>
    </row>
    <row r="181" spans="1:23" ht="15" customHeight="1">
      <c r="A181" s="98"/>
      <c r="B181" s="31" t="s">
        <v>175</v>
      </c>
      <c r="C181" s="10"/>
      <c r="D181" s="18"/>
      <c r="E181" s="34"/>
      <c r="F181" s="34"/>
      <c r="G181" s="29"/>
      <c r="H181" s="114"/>
      <c r="I181" s="111"/>
      <c r="J181" s="116"/>
      <c r="K181" s="150">
        <f t="shared" si="12"/>
        <v>0</v>
      </c>
      <c r="L181" s="128">
        <f t="shared" si="13"/>
        <v>0</v>
      </c>
      <c r="M181" s="150">
        <f t="shared" si="14"/>
        <v>0</v>
      </c>
      <c r="N181" s="116">
        <f t="shared" si="15"/>
        <v>0</v>
      </c>
      <c r="P181" s="111"/>
      <c r="Q181" s="116"/>
      <c r="S181" s="111">
        <f t="shared" si="16"/>
        <v>0</v>
      </c>
      <c r="T181" s="111">
        <f t="shared" si="17"/>
        <v>0</v>
      </c>
      <c r="V181" s="111"/>
      <c r="W181" s="111"/>
    </row>
    <row r="182" spans="1:23" ht="13.5" thickBot="1">
      <c r="A182" s="100"/>
      <c r="B182" s="73"/>
      <c r="C182" s="74"/>
      <c r="D182" s="75"/>
      <c r="E182" s="76"/>
      <c r="F182" s="77"/>
      <c r="G182" s="78"/>
      <c r="H182" s="121"/>
      <c r="I182" s="122"/>
      <c r="J182" s="123"/>
      <c r="K182" s="150">
        <f t="shared" si="12"/>
        <v>0</v>
      </c>
      <c r="L182" s="128">
        <f t="shared" si="13"/>
        <v>0</v>
      </c>
      <c r="M182" s="150">
        <f t="shared" si="14"/>
        <v>0</v>
      </c>
      <c r="N182" s="116">
        <f t="shared" si="15"/>
        <v>0</v>
      </c>
      <c r="P182" s="122"/>
      <c r="Q182" s="123"/>
      <c r="S182" s="111">
        <f t="shared" si="16"/>
        <v>0</v>
      </c>
      <c r="T182" s="111">
        <f t="shared" si="17"/>
        <v>0</v>
      </c>
      <c r="V182" s="111"/>
      <c r="W182" s="111"/>
    </row>
    <row r="183" spans="1:23" ht="13.5" thickTop="1">
      <c r="A183" s="16"/>
      <c r="B183" s="7"/>
      <c r="C183" s="17"/>
      <c r="D183" s="50"/>
      <c r="E183" s="28"/>
      <c r="F183" s="33"/>
      <c r="G183" s="27"/>
      <c r="H183" s="6"/>
      <c r="I183" s="27"/>
      <c r="J183" s="24"/>
      <c r="K183" s="27"/>
      <c r="L183" s="24"/>
      <c r="M183" s="27"/>
      <c r="N183" s="24"/>
      <c r="P183" s="27"/>
      <c r="Q183" s="24"/>
      <c r="S183" s="27"/>
      <c r="T183" s="24"/>
      <c r="V183" s="27"/>
      <c r="W183" s="24"/>
    </row>
  </sheetData>
  <sheetProtection password="CF6E" sheet="1" formatCells="0" formatColumns="0" formatRows="0" insertColumns="0" insertRows="0" insertHyperlinks="0" deleteColumns="0" deleteRows="0" autoFilter="0" pivotTables="0"/>
  <autoFilter ref="A7:W182"/>
  <mergeCells count="5">
    <mergeCell ref="A1:J1"/>
    <mergeCell ref="I4:J4"/>
    <mergeCell ref="P4:Q4"/>
    <mergeCell ref="S4:T4"/>
    <mergeCell ref="V4:W4"/>
  </mergeCells>
  <printOptions horizontalCentered="1"/>
  <pageMargins left="0.984251968503937" right="0.3937007874015748" top="0.5905511811023623" bottom="0.5905511811023623" header="0.1968503937007874" footer="0"/>
  <pageSetup fitToHeight="20" fitToWidth="1" horizontalDpi="600" verticalDpi="600" orientation="portrait" paperSize="9" scale="89" r:id="rId1"/>
  <headerFooter alignWithMargins="0">
    <oddHeader>&amp;CСтраница &amp;P из &amp;N</oddHeader>
    <oddFooter>&amp;Cдля филиала в ХМАО-Югре</oddFooter>
  </headerFooter>
  <rowBreaks count="3" manualBreakCount="3">
    <brk id="61" max="9" man="1"/>
    <brk id="120" max="9" man="1"/>
    <brk id="1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W167"/>
  <sheetViews>
    <sheetView showZeros="0" view="pageBreakPreview" zoomScaleSheetLayoutView="100" zoomScalePageLayoutView="0" workbookViewId="0" topLeftCell="A1">
      <selection activeCell="O158" sqref="O1:W16384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9.25390625" style="0" hidden="1" customWidth="1" outlineLevel="1"/>
    <col min="5" max="5" width="9.875" style="0" hidden="1" customWidth="1" outlineLevel="1"/>
    <col min="6" max="6" width="9.375" style="0" hidden="1" customWidth="1" outlineLevel="1"/>
    <col min="7" max="7" width="8.75390625" style="0" hidden="1" customWidth="1" outlineLevel="1"/>
    <col min="8" max="8" width="9.37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  <col min="15" max="15" width="0" style="0" hidden="1" customWidth="1"/>
    <col min="16" max="17" width="11.75390625" style="0" hidden="1" customWidth="1"/>
    <col min="18" max="18" width="0" style="0" hidden="1" customWidth="1"/>
    <col min="19" max="20" width="11.75390625" style="0" hidden="1" customWidth="1"/>
    <col min="21" max="21" width="1.625" style="170" hidden="1" customWidth="1"/>
    <col min="22" max="23" width="11.75390625" style="0" hidden="1" customWidth="1"/>
  </cols>
  <sheetData>
    <row r="1" spans="1:23" ht="23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P1" s="48"/>
      <c r="Q1" s="48"/>
      <c r="R1" s="48"/>
      <c r="S1" s="48"/>
      <c r="T1" s="48"/>
      <c r="U1" s="169"/>
      <c r="V1" s="48"/>
      <c r="W1" s="48"/>
    </row>
    <row r="2" spans="1:23" ht="21.75" customHeight="1">
      <c r="A2" s="1" t="s">
        <v>176</v>
      </c>
      <c r="B2" s="1"/>
      <c r="C2" s="1"/>
      <c r="D2" s="1"/>
      <c r="E2" s="2"/>
      <c r="F2" s="2"/>
      <c r="G2" s="3"/>
      <c r="H2" s="3"/>
      <c r="I2" s="26"/>
      <c r="J2" s="25"/>
      <c r="K2" s="26"/>
      <c r="L2" s="25"/>
      <c r="M2" s="26"/>
      <c r="N2" s="25"/>
      <c r="P2" s="1"/>
      <c r="Q2" s="1"/>
      <c r="S2" s="1"/>
      <c r="T2" s="1"/>
      <c r="V2" s="1"/>
      <c r="W2" s="1"/>
    </row>
    <row r="3" spans="1:23" ht="15" customHeight="1">
      <c r="A3" s="1" t="s">
        <v>177</v>
      </c>
      <c r="B3" s="1"/>
      <c r="C3" s="1"/>
      <c r="D3" s="1"/>
      <c r="E3" s="2"/>
      <c r="F3" s="2"/>
      <c r="G3" s="3"/>
      <c r="H3" s="3"/>
      <c r="I3" s="26"/>
      <c r="J3" s="25"/>
      <c r="K3" s="26"/>
      <c r="L3" s="156">
        <v>0.5</v>
      </c>
      <c r="M3" s="1"/>
      <c r="N3" s="156">
        <v>0.4</v>
      </c>
      <c r="P3" s="1"/>
      <c r="Q3" s="1"/>
      <c r="S3" s="1"/>
      <c r="T3" s="1"/>
      <c r="V3" s="1"/>
      <c r="W3" s="1"/>
    </row>
    <row r="4" spans="5:23" ht="13.5" thickBot="1">
      <c r="E4" s="5"/>
      <c r="F4" s="5"/>
      <c r="G4" s="6"/>
      <c r="H4" s="6"/>
      <c r="I4" s="27"/>
      <c r="J4" s="24"/>
      <c r="K4" s="27"/>
      <c r="L4" s="24"/>
      <c r="M4" s="27"/>
      <c r="N4" s="24"/>
      <c r="P4" s="175" t="s">
        <v>383</v>
      </c>
      <c r="Q4" s="175"/>
      <c r="S4" s="175" t="s">
        <v>384</v>
      </c>
      <c r="T4" s="175"/>
      <c r="V4" s="175" t="s">
        <v>385</v>
      </c>
      <c r="W4" s="175"/>
    </row>
    <row r="5" spans="1:23" ht="13.5" thickTop="1">
      <c r="A5" s="92"/>
      <c r="B5" s="94" t="s">
        <v>3</v>
      </c>
      <c r="C5" s="60" t="s">
        <v>4</v>
      </c>
      <c r="D5" s="61" t="s">
        <v>5</v>
      </c>
      <c r="E5" s="62" t="s">
        <v>6</v>
      </c>
      <c r="F5" s="63" t="s">
        <v>7</v>
      </c>
      <c r="G5" s="62" t="s">
        <v>8</v>
      </c>
      <c r="H5" s="64" t="s">
        <v>9</v>
      </c>
      <c r="I5" s="65" t="s">
        <v>10</v>
      </c>
      <c r="J5" s="66"/>
      <c r="K5" s="65" t="s">
        <v>10</v>
      </c>
      <c r="L5" s="66"/>
      <c r="M5" s="65" t="s">
        <v>10</v>
      </c>
      <c r="N5" s="66"/>
      <c r="P5" s="65" t="s">
        <v>10</v>
      </c>
      <c r="Q5" s="66"/>
      <c r="S5" s="65" t="s">
        <v>10</v>
      </c>
      <c r="T5" s="66"/>
      <c r="V5" s="65" t="s">
        <v>10</v>
      </c>
      <c r="W5" s="66"/>
    </row>
    <row r="6" spans="1:23" ht="12.75">
      <c r="A6" s="93"/>
      <c r="B6" s="95" t="s">
        <v>11</v>
      </c>
      <c r="C6" s="37" t="s">
        <v>12</v>
      </c>
      <c r="D6" s="38" t="s">
        <v>13</v>
      </c>
      <c r="E6" s="67" t="s">
        <v>14</v>
      </c>
      <c r="F6" s="39" t="s">
        <v>15</v>
      </c>
      <c r="G6" s="67" t="s">
        <v>16</v>
      </c>
      <c r="H6" s="40" t="s">
        <v>17</v>
      </c>
      <c r="I6" s="35" t="s">
        <v>18</v>
      </c>
      <c r="J6" s="68" t="s">
        <v>19</v>
      </c>
      <c r="K6" s="35" t="s">
        <v>18</v>
      </c>
      <c r="L6" s="68" t="s">
        <v>19</v>
      </c>
      <c r="M6" s="35" t="s">
        <v>18</v>
      </c>
      <c r="N6" s="68" t="s">
        <v>19</v>
      </c>
      <c r="P6" s="35" t="s">
        <v>18</v>
      </c>
      <c r="Q6" s="68" t="s">
        <v>19</v>
      </c>
      <c r="S6" s="35" t="s">
        <v>18</v>
      </c>
      <c r="T6" s="68" t="s">
        <v>19</v>
      </c>
      <c r="V6" s="35" t="s">
        <v>18</v>
      </c>
      <c r="W6" s="68" t="s">
        <v>19</v>
      </c>
    </row>
    <row r="7" spans="1:23" ht="12.75">
      <c r="A7" s="93"/>
      <c r="B7" s="36"/>
      <c r="C7" s="37"/>
      <c r="D7" s="38" t="s">
        <v>20</v>
      </c>
      <c r="E7" s="67" t="s">
        <v>21</v>
      </c>
      <c r="F7" s="39" t="s">
        <v>22</v>
      </c>
      <c r="G7" s="67" t="s">
        <v>23</v>
      </c>
      <c r="H7" s="40" t="s">
        <v>21</v>
      </c>
      <c r="I7" s="40" t="s">
        <v>24</v>
      </c>
      <c r="J7" s="69" t="s">
        <v>25</v>
      </c>
      <c r="K7" s="40" t="s">
        <v>24</v>
      </c>
      <c r="L7" s="69" t="s">
        <v>25</v>
      </c>
      <c r="M7" s="40" t="s">
        <v>24</v>
      </c>
      <c r="N7" s="69" t="s">
        <v>25</v>
      </c>
      <c r="P7" s="40" t="s">
        <v>24</v>
      </c>
      <c r="Q7" s="69" t="s">
        <v>25</v>
      </c>
      <c r="S7" s="40" t="s">
        <v>24</v>
      </c>
      <c r="T7" s="69" t="s">
        <v>25</v>
      </c>
      <c r="V7" s="40" t="s">
        <v>24</v>
      </c>
      <c r="W7" s="69" t="s">
        <v>25</v>
      </c>
    </row>
    <row r="8" spans="1:23" ht="12.75">
      <c r="A8" s="96"/>
      <c r="B8" s="41"/>
      <c r="C8" s="42"/>
      <c r="D8" s="43"/>
      <c r="E8" s="44">
        <v>1.1</v>
      </c>
      <c r="F8" s="45" t="s">
        <v>26</v>
      </c>
      <c r="G8" s="46" t="s">
        <v>21</v>
      </c>
      <c r="H8" s="109">
        <f>1+0.1+0.342+1.565</f>
        <v>3.007</v>
      </c>
      <c r="I8" s="47" t="s">
        <v>27</v>
      </c>
      <c r="J8" s="70" t="s">
        <v>28</v>
      </c>
      <c r="K8" s="47" t="s">
        <v>27</v>
      </c>
      <c r="L8" s="70" t="s">
        <v>28</v>
      </c>
      <c r="M8" s="47" t="s">
        <v>27</v>
      </c>
      <c r="N8" s="70" t="s">
        <v>28</v>
      </c>
      <c r="P8" s="47" t="s">
        <v>27</v>
      </c>
      <c r="Q8" s="70" t="s">
        <v>28</v>
      </c>
      <c r="S8" s="47" t="s">
        <v>27</v>
      </c>
      <c r="T8" s="70" t="s">
        <v>28</v>
      </c>
      <c r="V8" s="47" t="s">
        <v>27</v>
      </c>
      <c r="W8" s="70" t="s">
        <v>28</v>
      </c>
    </row>
    <row r="9" spans="1:23" ht="12.75">
      <c r="A9" s="97"/>
      <c r="B9" s="4"/>
      <c r="C9" s="9"/>
      <c r="D9" s="14"/>
      <c r="E9" s="21"/>
      <c r="F9" s="32"/>
      <c r="G9" s="10"/>
      <c r="H9" s="9"/>
      <c r="I9" s="22"/>
      <c r="J9" s="101">
        <v>1.298</v>
      </c>
      <c r="K9" s="22"/>
      <c r="L9" s="101">
        <v>1.298</v>
      </c>
      <c r="M9" s="22"/>
      <c r="N9" s="101">
        <v>1.298</v>
      </c>
      <c r="P9" s="10"/>
      <c r="Q9" s="101"/>
      <c r="S9" s="10"/>
      <c r="T9" s="101">
        <v>1.298</v>
      </c>
      <c r="V9" s="10"/>
      <c r="W9" s="101">
        <v>1.298</v>
      </c>
    </row>
    <row r="10" spans="1:23" ht="12.75">
      <c r="A10" s="98" t="s">
        <v>178</v>
      </c>
      <c r="B10" s="7" t="s">
        <v>179</v>
      </c>
      <c r="C10" s="10" t="s">
        <v>31</v>
      </c>
      <c r="D10" s="18" t="s">
        <v>32</v>
      </c>
      <c r="E10" s="12">
        <f>'[1]ФОТ'!$AB$226</f>
        <v>268.8647208121827</v>
      </c>
      <c r="F10" s="12">
        <v>3</v>
      </c>
      <c r="G10" s="13">
        <f>E10*F10</f>
        <v>806.5941624365482</v>
      </c>
      <c r="H10" s="110">
        <f>G10*H8</f>
        <v>2425.4286464467004</v>
      </c>
      <c r="I10" s="111">
        <f>ROUND(H10*1.25,0)</f>
        <v>3032</v>
      </c>
      <c r="J10" s="112"/>
      <c r="K10" s="150">
        <f>I10*$L$3</f>
        <v>1516</v>
      </c>
      <c r="L10" s="128">
        <f>J10*$L$3</f>
        <v>0</v>
      </c>
      <c r="M10" s="150">
        <f>I10*$N$3</f>
        <v>1212.8</v>
      </c>
      <c r="N10" s="116">
        <f>J10*$N$3</f>
        <v>0</v>
      </c>
      <c r="P10" s="111"/>
      <c r="Q10" s="112"/>
      <c r="S10" s="111">
        <f>I10-P10</f>
        <v>3032</v>
      </c>
      <c r="T10" s="111">
        <f>J10-Q10</f>
        <v>0</v>
      </c>
      <c r="V10" s="111" t="e">
        <f>I10/P10*100</f>
        <v>#DIV/0!</v>
      </c>
      <c r="W10" s="111"/>
    </row>
    <row r="11" spans="1:23" ht="15" customHeight="1">
      <c r="A11" s="98"/>
      <c r="B11" s="31" t="s">
        <v>180</v>
      </c>
      <c r="C11" s="10"/>
      <c r="D11" s="18"/>
      <c r="E11" s="12"/>
      <c r="F11" s="12"/>
      <c r="G11" s="13"/>
      <c r="H11" s="114"/>
      <c r="I11" s="111"/>
      <c r="J11" s="119"/>
      <c r="K11" s="150">
        <f aca="true" t="shared" si="0" ref="K11:K74">I11*$L$3</f>
        <v>0</v>
      </c>
      <c r="L11" s="128">
        <f aca="true" t="shared" si="1" ref="L11:L74">J11*$L$3</f>
        <v>0</v>
      </c>
      <c r="M11" s="150">
        <f aca="true" t="shared" si="2" ref="M11:M74">I11*$N$3</f>
        <v>0</v>
      </c>
      <c r="N11" s="116">
        <f aca="true" t="shared" si="3" ref="N11:N74">J11*$N$3</f>
        <v>0</v>
      </c>
      <c r="P11" s="111"/>
      <c r="Q11" s="112"/>
      <c r="S11" s="111">
        <f aca="true" t="shared" si="4" ref="S11:T74">I11-P11</f>
        <v>0</v>
      </c>
      <c r="T11" s="111">
        <f t="shared" si="4"/>
        <v>0</v>
      </c>
      <c r="V11" s="111"/>
      <c r="W11" s="111"/>
    </row>
    <row r="12" spans="1:23" ht="15" customHeight="1">
      <c r="A12" s="98"/>
      <c r="B12" s="31" t="s">
        <v>181</v>
      </c>
      <c r="C12" s="9"/>
      <c r="D12" s="18"/>
      <c r="E12" s="30"/>
      <c r="F12" s="8"/>
      <c r="G12" s="13"/>
      <c r="H12" s="114"/>
      <c r="I12" s="111"/>
      <c r="J12" s="119"/>
      <c r="K12" s="150">
        <f t="shared" si="0"/>
        <v>0</v>
      </c>
      <c r="L12" s="128">
        <f t="shared" si="1"/>
        <v>0</v>
      </c>
      <c r="M12" s="150">
        <f t="shared" si="2"/>
        <v>0</v>
      </c>
      <c r="N12" s="116">
        <f t="shared" si="3"/>
        <v>0</v>
      </c>
      <c r="P12" s="114"/>
      <c r="Q12" s="115"/>
      <c r="S12" s="111">
        <f t="shared" si="4"/>
        <v>0</v>
      </c>
      <c r="T12" s="111">
        <f t="shared" si="4"/>
        <v>0</v>
      </c>
      <c r="V12" s="111"/>
      <c r="W12" s="111"/>
    </row>
    <row r="13" spans="1:23" ht="12.75">
      <c r="A13" s="98"/>
      <c r="B13" s="31"/>
      <c r="C13" s="9"/>
      <c r="D13" s="18"/>
      <c r="E13" s="30"/>
      <c r="F13" s="8"/>
      <c r="G13" s="13"/>
      <c r="H13" s="114"/>
      <c r="I13" s="111"/>
      <c r="J13" s="119"/>
      <c r="K13" s="150">
        <f t="shared" si="0"/>
        <v>0</v>
      </c>
      <c r="L13" s="128">
        <f t="shared" si="1"/>
        <v>0</v>
      </c>
      <c r="M13" s="150">
        <f t="shared" si="2"/>
        <v>0</v>
      </c>
      <c r="N13" s="116">
        <f t="shared" si="3"/>
        <v>0</v>
      </c>
      <c r="P13" s="114"/>
      <c r="Q13" s="115"/>
      <c r="S13" s="111">
        <f t="shared" si="4"/>
        <v>0</v>
      </c>
      <c r="T13" s="111">
        <f t="shared" si="4"/>
        <v>0</v>
      </c>
      <c r="V13" s="111"/>
      <c r="W13" s="111"/>
    </row>
    <row r="14" spans="1:23" ht="12.75">
      <c r="A14" s="98" t="s">
        <v>182</v>
      </c>
      <c r="B14" s="31" t="s">
        <v>36</v>
      </c>
      <c r="C14" s="10" t="s">
        <v>37</v>
      </c>
      <c r="D14" s="18" t="s">
        <v>32</v>
      </c>
      <c r="E14" s="12">
        <f>E10</f>
        <v>268.8647208121827</v>
      </c>
      <c r="F14" s="12">
        <v>10</v>
      </c>
      <c r="G14" s="13">
        <f>E14*F14</f>
        <v>2688.647208121827</v>
      </c>
      <c r="H14" s="110">
        <f>G14*H8</f>
        <v>8084.762154822334</v>
      </c>
      <c r="I14" s="111">
        <f>ROUND(H14*1.25,0)</f>
        <v>10106</v>
      </c>
      <c r="J14" s="112"/>
      <c r="K14" s="150">
        <f t="shared" si="0"/>
        <v>5053</v>
      </c>
      <c r="L14" s="128">
        <f t="shared" si="1"/>
        <v>0</v>
      </c>
      <c r="M14" s="150">
        <f t="shared" si="2"/>
        <v>4042.4</v>
      </c>
      <c r="N14" s="116">
        <f t="shared" si="3"/>
        <v>0</v>
      </c>
      <c r="P14" s="111"/>
      <c r="Q14" s="115"/>
      <c r="S14" s="111">
        <f t="shared" si="4"/>
        <v>10106</v>
      </c>
      <c r="T14" s="111">
        <f t="shared" si="4"/>
        <v>0</v>
      </c>
      <c r="V14" s="111" t="e">
        <f>I14/P14*100</f>
        <v>#DIV/0!</v>
      </c>
      <c r="W14" s="111"/>
    </row>
    <row r="15" spans="1:23" ht="12.75">
      <c r="A15" s="98"/>
      <c r="B15" s="7"/>
      <c r="C15" s="9"/>
      <c r="D15" s="18"/>
      <c r="E15" s="30"/>
      <c r="F15" s="8"/>
      <c r="G15" s="13"/>
      <c r="H15" s="114"/>
      <c r="I15" s="111"/>
      <c r="J15" s="119"/>
      <c r="K15" s="150">
        <f t="shared" si="0"/>
        <v>0</v>
      </c>
      <c r="L15" s="128">
        <f t="shared" si="1"/>
        <v>0</v>
      </c>
      <c r="M15" s="150">
        <f t="shared" si="2"/>
        <v>0</v>
      </c>
      <c r="N15" s="116">
        <f t="shared" si="3"/>
        <v>0</v>
      </c>
      <c r="P15" s="111"/>
      <c r="Q15" s="115"/>
      <c r="S15" s="111">
        <f t="shared" si="4"/>
        <v>0</v>
      </c>
      <c r="T15" s="111">
        <f t="shared" si="4"/>
        <v>0</v>
      </c>
      <c r="V15" s="111"/>
      <c r="W15" s="111"/>
    </row>
    <row r="16" spans="1:23" ht="12.75">
      <c r="A16" s="98" t="s">
        <v>183</v>
      </c>
      <c r="B16" s="7" t="s">
        <v>184</v>
      </c>
      <c r="C16" s="10" t="s">
        <v>37</v>
      </c>
      <c r="D16" s="18" t="s">
        <v>32</v>
      </c>
      <c r="E16" s="12">
        <f>E14</f>
        <v>268.8647208121827</v>
      </c>
      <c r="F16" s="12">
        <v>1</v>
      </c>
      <c r="G16" s="13">
        <f>E16*F16</f>
        <v>268.8647208121827</v>
      </c>
      <c r="H16" s="114">
        <f>G16*H8</f>
        <v>808.4762154822334</v>
      </c>
      <c r="I16" s="111">
        <f>ROUND(H16*1.25,0)</f>
        <v>1011</v>
      </c>
      <c r="J16" s="116">
        <f>ROUND(H16*$J$9,0)</f>
        <v>1049</v>
      </c>
      <c r="K16" s="150">
        <f t="shared" si="0"/>
        <v>505.5</v>
      </c>
      <c r="L16" s="128">
        <f t="shared" si="1"/>
        <v>524.5</v>
      </c>
      <c r="M16" s="150">
        <f t="shared" si="2"/>
        <v>404.40000000000003</v>
      </c>
      <c r="N16" s="116">
        <f t="shared" si="3"/>
        <v>419.6</v>
      </c>
      <c r="P16" s="114"/>
      <c r="Q16" s="115"/>
      <c r="S16" s="111">
        <f t="shared" si="4"/>
        <v>1011</v>
      </c>
      <c r="T16" s="111">
        <f t="shared" si="4"/>
        <v>1049</v>
      </c>
      <c r="V16" s="111"/>
      <c r="W16" s="111"/>
    </row>
    <row r="17" spans="1:23" ht="15" customHeight="1">
      <c r="A17" s="98"/>
      <c r="B17" s="7" t="s">
        <v>185</v>
      </c>
      <c r="C17" s="10"/>
      <c r="D17" s="18"/>
      <c r="E17" s="12"/>
      <c r="F17" s="12"/>
      <c r="G17" s="11"/>
      <c r="H17" s="114"/>
      <c r="I17" s="111"/>
      <c r="J17" s="119"/>
      <c r="K17" s="150">
        <f t="shared" si="0"/>
        <v>0</v>
      </c>
      <c r="L17" s="128">
        <f t="shared" si="1"/>
        <v>0</v>
      </c>
      <c r="M17" s="150">
        <f t="shared" si="2"/>
        <v>0</v>
      </c>
      <c r="N17" s="116">
        <f t="shared" si="3"/>
        <v>0</v>
      </c>
      <c r="P17" s="111"/>
      <c r="Q17" s="115"/>
      <c r="S17" s="111">
        <f t="shared" si="4"/>
        <v>0</v>
      </c>
      <c r="T17" s="111">
        <f t="shared" si="4"/>
        <v>0</v>
      </c>
      <c r="V17" s="111" t="e">
        <f>I17/P17*100</f>
        <v>#DIV/0!</v>
      </c>
      <c r="W17" s="111"/>
    </row>
    <row r="18" spans="1:23" ht="12.75">
      <c r="A18" s="98"/>
      <c r="B18" s="7"/>
      <c r="C18" s="9"/>
      <c r="D18" s="18"/>
      <c r="E18" s="30"/>
      <c r="F18" s="8"/>
      <c r="G18" s="11"/>
      <c r="H18" s="114"/>
      <c r="I18" s="111"/>
      <c r="J18" s="119"/>
      <c r="K18" s="150">
        <f t="shared" si="0"/>
        <v>0</v>
      </c>
      <c r="L18" s="128">
        <f t="shared" si="1"/>
        <v>0</v>
      </c>
      <c r="M18" s="150">
        <f t="shared" si="2"/>
        <v>0</v>
      </c>
      <c r="N18" s="116">
        <f t="shared" si="3"/>
        <v>0</v>
      </c>
      <c r="P18" s="111"/>
      <c r="Q18" s="115"/>
      <c r="S18" s="111">
        <f t="shared" si="4"/>
        <v>0</v>
      </c>
      <c r="T18" s="111">
        <f t="shared" si="4"/>
        <v>0</v>
      </c>
      <c r="V18" s="111"/>
      <c r="W18" s="111"/>
    </row>
    <row r="19" spans="1:23" ht="12.75">
      <c r="A19" s="98" t="s">
        <v>186</v>
      </c>
      <c r="B19" s="7" t="s">
        <v>187</v>
      </c>
      <c r="C19" s="10" t="s">
        <v>37</v>
      </c>
      <c r="D19" s="18" t="s">
        <v>32</v>
      </c>
      <c r="E19" s="12">
        <f>E16</f>
        <v>268.8647208121827</v>
      </c>
      <c r="F19" s="12">
        <v>1.5</v>
      </c>
      <c r="G19" s="13">
        <f>E19*F19</f>
        <v>403.2970812182741</v>
      </c>
      <c r="H19" s="114">
        <f>G19*H8</f>
        <v>1212.7143232233502</v>
      </c>
      <c r="I19" s="111">
        <f>ROUND(H19*1.25,0)</f>
        <v>1516</v>
      </c>
      <c r="J19" s="116">
        <f>ROUND(H19*$J$9,0)</f>
        <v>1574</v>
      </c>
      <c r="K19" s="150">
        <f t="shared" si="0"/>
        <v>758</v>
      </c>
      <c r="L19" s="128">
        <f t="shared" si="1"/>
        <v>787</v>
      </c>
      <c r="M19" s="150">
        <f t="shared" si="2"/>
        <v>606.4</v>
      </c>
      <c r="N19" s="116">
        <f t="shared" si="3"/>
        <v>629.6</v>
      </c>
      <c r="P19" s="114"/>
      <c r="Q19" s="115"/>
      <c r="S19" s="111">
        <f t="shared" si="4"/>
        <v>1516</v>
      </c>
      <c r="T19" s="111">
        <f t="shared" si="4"/>
        <v>1574</v>
      </c>
      <c r="V19" s="111"/>
      <c r="W19" s="111"/>
    </row>
    <row r="20" spans="1:23" ht="12.75">
      <c r="A20" s="98"/>
      <c r="B20" s="7"/>
      <c r="C20" s="10"/>
      <c r="D20" s="14"/>
      <c r="E20" s="12"/>
      <c r="F20" s="12"/>
      <c r="G20" s="11"/>
      <c r="H20" s="114"/>
      <c r="I20" s="111"/>
      <c r="J20" s="119"/>
      <c r="K20" s="150">
        <f t="shared" si="0"/>
        <v>0</v>
      </c>
      <c r="L20" s="128">
        <f t="shared" si="1"/>
        <v>0</v>
      </c>
      <c r="M20" s="150">
        <f t="shared" si="2"/>
        <v>0</v>
      </c>
      <c r="N20" s="116">
        <f t="shared" si="3"/>
        <v>0</v>
      </c>
      <c r="P20" s="111"/>
      <c r="Q20" s="116"/>
      <c r="S20" s="111">
        <f t="shared" si="4"/>
        <v>0</v>
      </c>
      <c r="T20" s="111">
        <f t="shared" si="4"/>
        <v>0</v>
      </c>
      <c r="V20" s="111" t="e">
        <f>I20/P20*100</f>
        <v>#DIV/0!</v>
      </c>
      <c r="W20" s="111" t="e">
        <f>J20/Q20*100</f>
        <v>#DIV/0!</v>
      </c>
    </row>
    <row r="21" spans="1:23" ht="12.75">
      <c r="A21" s="98" t="s">
        <v>188</v>
      </c>
      <c r="B21" s="7" t="s">
        <v>189</v>
      </c>
      <c r="C21" s="10" t="s">
        <v>37</v>
      </c>
      <c r="D21" s="18" t="s">
        <v>32</v>
      </c>
      <c r="E21" s="12">
        <f>E19</f>
        <v>268.8647208121827</v>
      </c>
      <c r="F21" s="15">
        <v>2</v>
      </c>
      <c r="G21" s="13">
        <f>E21*F21</f>
        <v>537.7294416243654</v>
      </c>
      <c r="H21" s="114">
        <f>G21*H8</f>
        <v>1616.9524309644669</v>
      </c>
      <c r="I21" s="111">
        <f>ROUND(H21*1.25,0)</f>
        <v>2021</v>
      </c>
      <c r="J21" s="116">
        <f>ROUND(H21*$J$9,0)</f>
        <v>2099</v>
      </c>
      <c r="K21" s="150">
        <f t="shared" si="0"/>
        <v>1010.5</v>
      </c>
      <c r="L21" s="128">
        <f t="shared" si="1"/>
        <v>1049.5</v>
      </c>
      <c r="M21" s="150">
        <f t="shared" si="2"/>
        <v>808.4000000000001</v>
      </c>
      <c r="N21" s="116">
        <f t="shared" si="3"/>
        <v>839.6</v>
      </c>
      <c r="P21" s="111"/>
      <c r="Q21" s="112"/>
      <c r="S21" s="111">
        <f t="shared" si="4"/>
        <v>2021</v>
      </c>
      <c r="T21" s="111">
        <f t="shared" si="4"/>
        <v>2099</v>
      </c>
      <c r="V21" s="111"/>
      <c r="W21" s="111"/>
    </row>
    <row r="22" spans="1:23" ht="15" customHeight="1">
      <c r="A22" s="98"/>
      <c r="B22" s="7" t="s">
        <v>190</v>
      </c>
      <c r="C22" s="10"/>
      <c r="D22" s="18"/>
      <c r="E22" s="12"/>
      <c r="F22" s="15"/>
      <c r="G22" s="11"/>
      <c r="H22" s="114"/>
      <c r="I22" s="111"/>
      <c r="J22" s="119"/>
      <c r="K22" s="150">
        <f t="shared" si="0"/>
        <v>0</v>
      </c>
      <c r="L22" s="128">
        <f t="shared" si="1"/>
        <v>0</v>
      </c>
      <c r="M22" s="150">
        <f t="shared" si="2"/>
        <v>0</v>
      </c>
      <c r="N22" s="116">
        <f t="shared" si="3"/>
        <v>0</v>
      </c>
      <c r="P22" s="111"/>
      <c r="Q22" s="112"/>
      <c r="S22" s="111">
        <f t="shared" si="4"/>
        <v>0</v>
      </c>
      <c r="T22" s="111">
        <f t="shared" si="4"/>
        <v>0</v>
      </c>
      <c r="V22" s="111"/>
      <c r="W22" s="111"/>
    </row>
    <row r="23" spans="1:23" ht="12.75">
      <c r="A23" s="98"/>
      <c r="B23" s="7"/>
      <c r="C23" s="10"/>
      <c r="D23" s="18"/>
      <c r="E23" s="12"/>
      <c r="F23" s="15"/>
      <c r="G23" s="11"/>
      <c r="H23" s="114"/>
      <c r="I23" s="111"/>
      <c r="J23" s="119"/>
      <c r="K23" s="150">
        <f t="shared" si="0"/>
        <v>0</v>
      </c>
      <c r="L23" s="128">
        <f t="shared" si="1"/>
        <v>0</v>
      </c>
      <c r="M23" s="150">
        <f t="shared" si="2"/>
        <v>0</v>
      </c>
      <c r="N23" s="116">
        <f t="shared" si="3"/>
        <v>0</v>
      </c>
      <c r="P23" s="111"/>
      <c r="Q23" s="116"/>
      <c r="S23" s="111">
        <f t="shared" si="4"/>
        <v>0</v>
      </c>
      <c r="T23" s="111">
        <f t="shared" si="4"/>
        <v>0</v>
      </c>
      <c r="V23" s="111" t="e">
        <f>I23/P23*100</f>
        <v>#DIV/0!</v>
      </c>
      <c r="W23" s="111" t="e">
        <f>J23/Q23*100</f>
        <v>#DIV/0!</v>
      </c>
    </row>
    <row r="24" spans="1:23" ht="12.75">
      <c r="A24" s="98" t="s">
        <v>191</v>
      </c>
      <c r="B24" s="7" t="s">
        <v>192</v>
      </c>
      <c r="C24" s="10" t="s">
        <v>37</v>
      </c>
      <c r="D24" s="18" t="s">
        <v>32</v>
      </c>
      <c r="E24" s="12">
        <f>E21</f>
        <v>268.8647208121827</v>
      </c>
      <c r="F24" s="15">
        <v>3</v>
      </c>
      <c r="G24" s="13">
        <f>E24*F24</f>
        <v>806.5941624365482</v>
      </c>
      <c r="H24" s="114">
        <f>G24*H8</f>
        <v>2425.4286464467004</v>
      </c>
      <c r="I24" s="111">
        <f>ROUND(H24*1.25,0)</f>
        <v>3032</v>
      </c>
      <c r="J24" s="116">
        <f>ROUND(H24*$J$9,0)</f>
        <v>3148</v>
      </c>
      <c r="K24" s="150">
        <f t="shared" si="0"/>
        <v>1516</v>
      </c>
      <c r="L24" s="128">
        <f t="shared" si="1"/>
        <v>1574</v>
      </c>
      <c r="M24" s="150">
        <f t="shared" si="2"/>
        <v>1212.8</v>
      </c>
      <c r="N24" s="116">
        <f t="shared" si="3"/>
        <v>1259.2</v>
      </c>
      <c r="P24" s="111"/>
      <c r="Q24" s="112"/>
      <c r="S24" s="111">
        <f t="shared" si="4"/>
        <v>3032</v>
      </c>
      <c r="T24" s="111">
        <f t="shared" si="4"/>
        <v>3148</v>
      </c>
      <c r="V24" s="111"/>
      <c r="W24" s="111"/>
    </row>
    <row r="25" spans="1:23" ht="14.25" customHeight="1">
      <c r="A25" s="98"/>
      <c r="B25" s="7" t="s">
        <v>193</v>
      </c>
      <c r="C25" s="10"/>
      <c r="D25" s="18"/>
      <c r="E25" s="15"/>
      <c r="F25" s="34"/>
      <c r="G25" s="11"/>
      <c r="H25" s="114"/>
      <c r="I25" s="111"/>
      <c r="J25" s="119"/>
      <c r="K25" s="150">
        <f t="shared" si="0"/>
        <v>0</v>
      </c>
      <c r="L25" s="128">
        <f t="shared" si="1"/>
        <v>0</v>
      </c>
      <c r="M25" s="150">
        <f t="shared" si="2"/>
        <v>0</v>
      </c>
      <c r="N25" s="116">
        <f t="shared" si="3"/>
        <v>0</v>
      </c>
      <c r="P25" s="111"/>
      <c r="Q25" s="112"/>
      <c r="S25" s="111">
        <f t="shared" si="4"/>
        <v>0</v>
      </c>
      <c r="T25" s="111">
        <f t="shared" si="4"/>
        <v>0</v>
      </c>
      <c r="V25" s="111" t="e">
        <f>I25/P25*100</f>
        <v>#DIV/0!</v>
      </c>
      <c r="W25" s="111"/>
    </row>
    <row r="26" spans="1:23" ht="12.75">
      <c r="A26" s="98"/>
      <c r="B26" s="7"/>
      <c r="C26" s="10"/>
      <c r="D26" s="18"/>
      <c r="E26" s="12"/>
      <c r="F26" s="34"/>
      <c r="G26" s="11"/>
      <c r="H26" s="114"/>
      <c r="I26" s="111"/>
      <c r="J26" s="119"/>
      <c r="K26" s="150">
        <f t="shared" si="0"/>
        <v>0</v>
      </c>
      <c r="L26" s="128">
        <f t="shared" si="1"/>
        <v>0</v>
      </c>
      <c r="M26" s="150">
        <f t="shared" si="2"/>
        <v>0</v>
      </c>
      <c r="N26" s="116">
        <f t="shared" si="3"/>
        <v>0</v>
      </c>
      <c r="P26" s="111"/>
      <c r="Q26" s="112"/>
      <c r="S26" s="111">
        <f t="shared" si="4"/>
        <v>0</v>
      </c>
      <c r="T26" s="111">
        <f t="shared" si="4"/>
        <v>0</v>
      </c>
      <c r="V26" s="111"/>
      <c r="W26" s="111"/>
    </row>
    <row r="27" spans="1:23" ht="12.75">
      <c r="A27" s="98" t="s">
        <v>194</v>
      </c>
      <c r="B27" s="7" t="s">
        <v>45</v>
      </c>
      <c r="C27" s="10" t="s">
        <v>37</v>
      </c>
      <c r="D27" s="18" t="s">
        <v>32</v>
      </c>
      <c r="E27" s="12">
        <f>E24</f>
        <v>268.8647208121827</v>
      </c>
      <c r="F27" s="34">
        <v>2</v>
      </c>
      <c r="G27" s="13">
        <f>E27*F27</f>
        <v>537.7294416243654</v>
      </c>
      <c r="H27" s="114">
        <f>G27*H8</f>
        <v>1616.9524309644669</v>
      </c>
      <c r="I27" s="111">
        <f>ROUND(H27*1.25,0)</f>
        <v>2021</v>
      </c>
      <c r="J27" s="116">
        <f>ROUND(H27*$J$9,0)</f>
        <v>2099</v>
      </c>
      <c r="K27" s="150">
        <f t="shared" si="0"/>
        <v>1010.5</v>
      </c>
      <c r="L27" s="128">
        <f t="shared" si="1"/>
        <v>1049.5</v>
      </c>
      <c r="M27" s="150">
        <f t="shared" si="2"/>
        <v>808.4000000000001</v>
      </c>
      <c r="N27" s="116">
        <f t="shared" si="3"/>
        <v>839.6</v>
      </c>
      <c r="P27" s="111"/>
      <c r="Q27" s="112"/>
      <c r="S27" s="111">
        <f t="shared" si="4"/>
        <v>2021</v>
      </c>
      <c r="T27" s="111">
        <f t="shared" si="4"/>
        <v>2099</v>
      </c>
      <c r="V27" s="111"/>
      <c r="W27" s="111"/>
    </row>
    <row r="28" spans="1:23" ht="12.75">
      <c r="A28" s="98"/>
      <c r="B28" s="7"/>
      <c r="C28" s="10"/>
      <c r="D28" s="18"/>
      <c r="E28" s="12"/>
      <c r="F28" s="34"/>
      <c r="G28" s="11"/>
      <c r="H28" s="114"/>
      <c r="I28" s="111"/>
      <c r="J28" s="119"/>
      <c r="K28" s="150">
        <f t="shared" si="0"/>
        <v>0</v>
      </c>
      <c r="L28" s="128">
        <f t="shared" si="1"/>
        <v>0</v>
      </c>
      <c r="M28" s="150">
        <f t="shared" si="2"/>
        <v>0</v>
      </c>
      <c r="N28" s="116">
        <f t="shared" si="3"/>
        <v>0</v>
      </c>
      <c r="P28" s="111"/>
      <c r="Q28" s="116"/>
      <c r="S28" s="111">
        <f t="shared" si="4"/>
        <v>0</v>
      </c>
      <c r="T28" s="111">
        <f t="shared" si="4"/>
        <v>0</v>
      </c>
      <c r="V28" s="111" t="e">
        <f>I28/P28*100</f>
        <v>#DIV/0!</v>
      </c>
      <c r="W28" s="111"/>
    </row>
    <row r="29" spans="1:23" ht="12.75">
      <c r="A29" s="98" t="s">
        <v>195</v>
      </c>
      <c r="B29" s="7" t="s">
        <v>196</v>
      </c>
      <c r="C29" s="9"/>
      <c r="D29" s="18"/>
      <c r="E29" s="30"/>
      <c r="F29" s="8"/>
      <c r="G29" s="13"/>
      <c r="H29" s="114"/>
      <c r="I29" s="111"/>
      <c r="J29" s="116"/>
      <c r="K29" s="150">
        <f t="shared" si="0"/>
        <v>0</v>
      </c>
      <c r="L29" s="128">
        <f t="shared" si="1"/>
        <v>0</v>
      </c>
      <c r="M29" s="150">
        <f t="shared" si="2"/>
        <v>0</v>
      </c>
      <c r="N29" s="116">
        <f t="shared" si="3"/>
        <v>0</v>
      </c>
      <c r="P29" s="111"/>
      <c r="Q29" s="117"/>
      <c r="S29" s="111">
        <f t="shared" si="4"/>
        <v>0</v>
      </c>
      <c r="T29" s="111">
        <f t="shared" si="4"/>
        <v>0</v>
      </c>
      <c r="V29" s="111"/>
      <c r="W29" s="111"/>
    </row>
    <row r="30" spans="1:23" ht="15" customHeight="1">
      <c r="A30" s="98"/>
      <c r="B30" s="7" t="s">
        <v>197</v>
      </c>
      <c r="C30" s="10" t="s">
        <v>37</v>
      </c>
      <c r="D30" s="18" t="s">
        <v>32</v>
      </c>
      <c r="E30" s="12">
        <f>E27</f>
        <v>268.8647208121827</v>
      </c>
      <c r="F30" s="15">
        <v>1.5</v>
      </c>
      <c r="G30" s="13">
        <f>E30*F30</f>
        <v>403.2970812182741</v>
      </c>
      <c r="H30" s="114">
        <f>G30*H8</f>
        <v>1212.7143232233502</v>
      </c>
      <c r="I30" s="111">
        <f>ROUND(H30*1.25,0)</f>
        <v>1516</v>
      </c>
      <c r="J30" s="119"/>
      <c r="K30" s="150">
        <f t="shared" si="0"/>
        <v>758</v>
      </c>
      <c r="L30" s="128">
        <f t="shared" si="1"/>
        <v>0</v>
      </c>
      <c r="M30" s="150">
        <f t="shared" si="2"/>
        <v>606.4</v>
      </c>
      <c r="N30" s="116">
        <f t="shared" si="3"/>
        <v>0</v>
      </c>
      <c r="P30" s="111"/>
      <c r="Q30" s="116"/>
      <c r="S30" s="111">
        <f t="shared" si="4"/>
        <v>1516</v>
      </c>
      <c r="T30" s="111">
        <f t="shared" si="4"/>
        <v>0</v>
      </c>
      <c r="V30" s="111" t="e">
        <f>I30/P30*100</f>
        <v>#DIV/0!</v>
      </c>
      <c r="W30" s="111" t="e">
        <f>J30/Q30*100</f>
        <v>#DIV/0!</v>
      </c>
    </row>
    <row r="31" spans="1:23" ht="12.75">
      <c r="A31" s="98"/>
      <c r="B31" s="7"/>
      <c r="C31" s="10"/>
      <c r="D31" s="18"/>
      <c r="E31" s="12"/>
      <c r="F31" s="15"/>
      <c r="G31" s="11"/>
      <c r="H31" s="114"/>
      <c r="I31" s="111"/>
      <c r="J31" s="119"/>
      <c r="K31" s="150">
        <f t="shared" si="0"/>
        <v>0</v>
      </c>
      <c r="L31" s="128">
        <f t="shared" si="1"/>
        <v>0</v>
      </c>
      <c r="M31" s="150">
        <f t="shared" si="2"/>
        <v>0</v>
      </c>
      <c r="N31" s="116">
        <f t="shared" si="3"/>
        <v>0</v>
      </c>
      <c r="P31" s="114"/>
      <c r="Q31" s="115"/>
      <c r="S31" s="111">
        <f t="shared" si="4"/>
        <v>0</v>
      </c>
      <c r="T31" s="111">
        <f t="shared" si="4"/>
        <v>0</v>
      </c>
      <c r="V31" s="111"/>
      <c r="W31" s="111"/>
    </row>
    <row r="32" spans="1:23" ht="12.75">
      <c r="A32" s="98" t="s">
        <v>198</v>
      </c>
      <c r="B32" s="7" t="s">
        <v>199</v>
      </c>
      <c r="C32" s="10" t="s">
        <v>37</v>
      </c>
      <c r="D32" s="18" t="s">
        <v>32</v>
      </c>
      <c r="E32" s="12">
        <f>E30</f>
        <v>268.8647208121827</v>
      </c>
      <c r="F32" s="15">
        <v>3</v>
      </c>
      <c r="G32" s="13">
        <f>E32*F32</f>
        <v>806.5941624365482</v>
      </c>
      <c r="H32" s="114">
        <f>G32*H8</f>
        <v>2425.4286464467004</v>
      </c>
      <c r="I32" s="111">
        <f>ROUND(H32*1.25,0)</f>
        <v>3032</v>
      </c>
      <c r="J32" s="116"/>
      <c r="K32" s="150">
        <f t="shared" si="0"/>
        <v>1516</v>
      </c>
      <c r="L32" s="128">
        <f t="shared" si="1"/>
        <v>0</v>
      </c>
      <c r="M32" s="150">
        <f t="shared" si="2"/>
        <v>1212.8</v>
      </c>
      <c r="N32" s="116">
        <f t="shared" si="3"/>
        <v>0</v>
      </c>
      <c r="P32" s="111"/>
      <c r="Q32" s="117"/>
      <c r="S32" s="111">
        <f t="shared" si="4"/>
        <v>3032</v>
      </c>
      <c r="T32" s="111">
        <f t="shared" si="4"/>
        <v>0</v>
      </c>
      <c r="V32" s="111" t="e">
        <f>I32/P32*100</f>
        <v>#DIV/0!</v>
      </c>
      <c r="W32" s="111"/>
    </row>
    <row r="33" spans="1:23" ht="15" customHeight="1">
      <c r="A33" s="98"/>
      <c r="B33" s="7" t="s">
        <v>200</v>
      </c>
      <c r="C33" s="10"/>
      <c r="D33" s="18"/>
      <c r="E33" s="12"/>
      <c r="F33" s="15"/>
      <c r="G33" s="11"/>
      <c r="H33" s="114"/>
      <c r="I33" s="111"/>
      <c r="J33" s="119"/>
      <c r="K33" s="150">
        <f t="shared" si="0"/>
        <v>0</v>
      </c>
      <c r="L33" s="128">
        <f t="shared" si="1"/>
        <v>0</v>
      </c>
      <c r="M33" s="150">
        <f t="shared" si="2"/>
        <v>0</v>
      </c>
      <c r="N33" s="116">
        <f t="shared" si="3"/>
        <v>0</v>
      </c>
      <c r="P33" s="111"/>
      <c r="Q33" s="118"/>
      <c r="S33" s="111">
        <f t="shared" si="4"/>
        <v>0</v>
      </c>
      <c r="T33" s="111">
        <f t="shared" si="4"/>
        <v>0</v>
      </c>
      <c r="V33" s="111"/>
      <c r="W33" s="111"/>
    </row>
    <row r="34" spans="1:23" ht="12.75">
      <c r="A34" s="98"/>
      <c r="B34" s="7"/>
      <c r="C34" s="9"/>
      <c r="D34" s="18"/>
      <c r="E34" s="30"/>
      <c r="F34" s="8"/>
      <c r="G34" s="11"/>
      <c r="H34" s="114"/>
      <c r="I34" s="111"/>
      <c r="J34" s="119"/>
      <c r="K34" s="150">
        <f t="shared" si="0"/>
        <v>0</v>
      </c>
      <c r="L34" s="128">
        <f t="shared" si="1"/>
        <v>0</v>
      </c>
      <c r="M34" s="150">
        <f t="shared" si="2"/>
        <v>0</v>
      </c>
      <c r="N34" s="116">
        <f t="shared" si="3"/>
        <v>0</v>
      </c>
      <c r="P34" s="111"/>
      <c r="Q34" s="118"/>
      <c r="S34" s="111">
        <f t="shared" si="4"/>
        <v>0</v>
      </c>
      <c r="T34" s="111">
        <f t="shared" si="4"/>
        <v>0</v>
      </c>
      <c r="V34" s="111"/>
      <c r="W34" s="111"/>
    </row>
    <row r="35" spans="1:23" ht="12.75">
      <c r="A35" s="98" t="s">
        <v>201</v>
      </c>
      <c r="B35" s="7" t="s">
        <v>202</v>
      </c>
      <c r="C35" s="10" t="s">
        <v>37</v>
      </c>
      <c r="D35" s="18" t="s">
        <v>32</v>
      </c>
      <c r="E35" s="12">
        <f>E32</f>
        <v>268.8647208121827</v>
      </c>
      <c r="F35" s="15">
        <v>3</v>
      </c>
      <c r="G35" s="13">
        <f>E35*F35</f>
        <v>806.5941624365482</v>
      </c>
      <c r="H35" s="114">
        <f>G35*H8</f>
        <v>2425.4286464467004</v>
      </c>
      <c r="I35" s="111">
        <f>ROUND(H35*1.25,0)</f>
        <v>3032</v>
      </c>
      <c r="J35" s="116"/>
      <c r="K35" s="150">
        <f t="shared" si="0"/>
        <v>1516</v>
      </c>
      <c r="L35" s="128">
        <f t="shared" si="1"/>
        <v>0</v>
      </c>
      <c r="M35" s="150">
        <f t="shared" si="2"/>
        <v>1212.8</v>
      </c>
      <c r="N35" s="116">
        <f t="shared" si="3"/>
        <v>0</v>
      </c>
      <c r="P35" s="111"/>
      <c r="Q35" s="112"/>
      <c r="S35" s="111">
        <f t="shared" si="4"/>
        <v>3032</v>
      </c>
      <c r="T35" s="111">
        <f t="shared" si="4"/>
        <v>0</v>
      </c>
      <c r="V35" s="111" t="e">
        <f>I35/P35*100</f>
        <v>#DIV/0!</v>
      </c>
      <c r="W35" s="111"/>
    </row>
    <row r="36" spans="1:23" ht="12.75">
      <c r="A36" s="98"/>
      <c r="B36" s="7"/>
      <c r="C36" s="10"/>
      <c r="D36" s="14"/>
      <c r="E36" s="12"/>
      <c r="F36" s="34"/>
      <c r="G36" s="11"/>
      <c r="H36" s="114"/>
      <c r="I36" s="111"/>
      <c r="J36" s="119"/>
      <c r="K36" s="150">
        <f t="shared" si="0"/>
        <v>0</v>
      </c>
      <c r="L36" s="128">
        <f t="shared" si="1"/>
        <v>0</v>
      </c>
      <c r="M36" s="150">
        <f t="shared" si="2"/>
        <v>0</v>
      </c>
      <c r="N36" s="116">
        <f t="shared" si="3"/>
        <v>0</v>
      </c>
      <c r="P36" s="114"/>
      <c r="Q36" s="115"/>
      <c r="S36" s="111">
        <f t="shared" si="4"/>
        <v>0</v>
      </c>
      <c r="T36" s="111">
        <f t="shared" si="4"/>
        <v>0</v>
      </c>
      <c r="V36" s="111"/>
      <c r="W36" s="111"/>
    </row>
    <row r="37" spans="1:23" ht="12.75">
      <c r="A37" s="98" t="s">
        <v>203</v>
      </c>
      <c r="B37" s="7" t="s">
        <v>204</v>
      </c>
      <c r="C37" s="10" t="s">
        <v>37</v>
      </c>
      <c r="D37" s="18" t="s">
        <v>32</v>
      </c>
      <c r="E37" s="12">
        <f>E35</f>
        <v>268.8647208121827</v>
      </c>
      <c r="F37" s="34">
        <v>2</v>
      </c>
      <c r="G37" s="13">
        <f>E37*F37</f>
        <v>537.7294416243654</v>
      </c>
      <c r="H37" s="114">
        <f>G37*H8</f>
        <v>1616.9524309644669</v>
      </c>
      <c r="I37" s="111">
        <f>ROUND(H37*1.25,0)</f>
        <v>2021</v>
      </c>
      <c r="J37" s="116">
        <f>ROUND(H37*$J$9,0)</f>
        <v>2099</v>
      </c>
      <c r="K37" s="150">
        <f t="shared" si="0"/>
        <v>1010.5</v>
      </c>
      <c r="L37" s="128">
        <f t="shared" si="1"/>
        <v>1049.5</v>
      </c>
      <c r="M37" s="150">
        <f t="shared" si="2"/>
        <v>808.4000000000001</v>
      </c>
      <c r="N37" s="116">
        <f t="shared" si="3"/>
        <v>839.6</v>
      </c>
      <c r="P37" s="114"/>
      <c r="Q37" s="115"/>
      <c r="S37" s="111">
        <f t="shared" si="4"/>
        <v>2021</v>
      </c>
      <c r="T37" s="111">
        <f t="shared" si="4"/>
        <v>2099</v>
      </c>
      <c r="V37" s="111"/>
      <c r="W37" s="111"/>
    </row>
    <row r="38" spans="1:23" ht="12.75">
      <c r="A38" s="98"/>
      <c r="B38" s="7"/>
      <c r="C38" s="10"/>
      <c r="D38" s="14"/>
      <c r="E38" s="12"/>
      <c r="F38" s="8"/>
      <c r="G38" s="11"/>
      <c r="H38" s="114"/>
      <c r="I38" s="111"/>
      <c r="J38" s="119"/>
      <c r="K38" s="150">
        <f t="shared" si="0"/>
        <v>0</v>
      </c>
      <c r="L38" s="128">
        <f t="shared" si="1"/>
        <v>0</v>
      </c>
      <c r="M38" s="150">
        <f t="shared" si="2"/>
        <v>0</v>
      </c>
      <c r="N38" s="116">
        <f t="shared" si="3"/>
        <v>0</v>
      </c>
      <c r="P38" s="111"/>
      <c r="Q38" s="115"/>
      <c r="S38" s="111">
        <f t="shared" si="4"/>
        <v>0</v>
      </c>
      <c r="T38" s="111">
        <f t="shared" si="4"/>
        <v>0</v>
      </c>
      <c r="V38" s="111" t="e">
        <f>I38/P38*100</f>
        <v>#DIV/0!</v>
      </c>
      <c r="W38" s="111"/>
    </row>
    <row r="39" spans="1:23" ht="12.75">
      <c r="A39" s="98" t="s">
        <v>205</v>
      </c>
      <c r="B39" s="7" t="s">
        <v>206</v>
      </c>
      <c r="C39" s="10" t="s">
        <v>37</v>
      </c>
      <c r="D39" s="18" t="s">
        <v>32</v>
      </c>
      <c r="E39" s="12">
        <f>E37</f>
        <v>268.8647208121827</v>
      </c>
      <c r="F39" s="12">
        <v>9</v>
      </c>
      <c r="G39" s="13">
        <f>E39*F39</f>
        <v>2419.7824873096447</v>
      </c>
      <c r="H39" s="114">
        <f>G39*H8</f>
        <v>7276.285939340102</v>
      </c>
      <c r="I39" s="111">
        <f>ROUND(H39*1.25,0)</f>
        <v>9095</v>
      </c>
      <c r="J39" s="116"/>
      <c r="K39" s="150">
        <f t="shared" si="0"/>
        <v>4547.5</v>
      </c>
      <c r="L39" s="128">
        <f t="shared" si="1"/>
        <v>0</v>
      </c>
      <c r="M39" s="150">
        <f t="shared" si="2"/>
        <v>3638</v>
      </c>
      <c r="N39" s="116">
        <f t="shared" si="3"/>
        <v>0</v>
      </c>
      <c r="P39" s="114"/>
      <c r="Q39" s="115"/>
      <c r="S39" s="111">
        <f t="shared" si="4"/>
        <v>9095</v>
      </c>
      <c r="T39" s="111">
        <f t="shared" si="4"/>
        <v>0</v>
      </c>
      <c r="V39" s="111" t="e">
        <f>I39/P39*100</f>
        <v>#DIV/0!</v>
      </c>
      <c r="W39" s="111"/>
    </row>
    <row r="40" spans="1:23" ht="15" customHeight="1">
      <c r="A40" s="98"/>
      <c r="B40" s="7" t="s">
        <v>207</v>
      </c>
      <c r="C40" s="10"/>
      <c r="D40" s="14"/>
      <c r="E40" s="12"/>
      <c r="F40" s="12"/>
      <c r="G40" s="11"/>
      <c r="H40" s="114"/>
      <c r="I40" s="111"/>
      <c r="J40" s="119"/>
      <c r="K40" s="150">
        <f t="shared" si="0"/>
        <v>0</v>
      </c>
      <c r="L40" s="128">
        <f t="shared" si="1"/>
        <v>0</v>
      </c>
      <c r="M40" s="150">
        <f t="shared" si="2"/>
        <v>0</v>
      </c>
      <c r="N40" s="116">
        <f t="shared" si="3"/>
        <v>0</v>
      </c>
      <c r="P40" s="114"/>
      <c r="Q40" s="115"/>
      <c r="S40" s="111">
        <f t="shared" si="4"/>
        <v>0</v>
      </c>
      <c r="T40" s="111">
        <f t="shared" si="4"/>
        <v>0</v>
      </c>
      <c r="V40" s="111"/>
      <c r="W40" s="111"/>
    </row>
    <row r="41" spans="1:23" ht="12.75">
      <c r="A41" s="98"/>
      <c r="B41" s="7"/>
      <c r="C41" s="10"/>
      <c r="D41" s="14"/>
      <c r="E41" s="12"/>
      <c r="F41" s="12"/>
      <c r="G41" s="11"/>
      <c r="H41" s="114"/>
      <c r="I41" s="111"/>
      <c r="J41" s="119"/>
      <c r="K41" s="150">
        <f t="shared" si="0"/>
        <v>0</v>
      </c>
      <c r="L41" s="128">
        <f t="shared" si="1"/>
        <v>0</v>
      </c>
      <c r="M41" s="150">
        <f t="shared" si="2"/>
        <v>0</v>
      </c>
      <c r="N41" s="116">
        <f t="shared" si="3"/>
        <v>0</v>
      </c>
      <c r="P41" s="114"/>
      <c r="Q41" s="115"/>
      <c r="S41" s="111">
        <f t="shared" si="4"/>
        <v>0</v>
      </c>
      <c r="T41" s="111">
        <f t="shared" si="4"/>
        <v>0</v>
      </c>
      <c r="V41" s="111"/>
      <c r="W41" s="111"/>
    </row>
    <row r="42" spans="1:23" ht="24.75" customHeight="1">
      <c r="A42" s="98" t="s">
        <v>208</v>
      </c>
      <c r="B42" s="7" t="s">
        <v>206</v>
      </c>
      <c r="C42" s="10" t="s">
        <v>31</v>
      </c>
      <c r="D42" s="18" t="s">
        <v>32</v>
      </c>
      <c r="E42" s="12">
        <f>E39</f>
        <v>268.8647208121827</v>
      </c>
      <c r="F42" s="12">
        <v>8</v>
      </c>
      <c r="G42" s="13">
        <f>E42*F42</f>
        <v>2150.917766497462</v>
      </c>
      <c r="H42" s="114">
        <f>G42*H8</f>
        <v>6467.8097238578675</v>
      </c>
      <c r="I42" s="111">
        <f>ROUND(H42*1.25,0)</f>
        <v>8085</v>
      </c>
      <c r="J42" s="116"/>
      <c r="K42" s="150">
        <f t="shared" si="0"/>
        <v>4042.5</v>
      </c>
      <c r="L42" s="128">
        <f t="shared" si="1"/>
        <v>0</v>
      </c>
      <c r="M42" s="150">
        <f t="shared" si="2"/>
        <v>3234</v>
      </c>
      <c r="N42" s="116">
        <f t="shared" si="3"/>
        <v>0</v>
      </c>
      <c r="P42" s="111"/>
      <c r="Q42" s="117"/>
      <c r="S42" s="111">
        <f t="shared" si="4"/>
        <v>8085</v>
      </c>
      <c r="T42" s="111">
        <f t="shared" si="4"/>
        <v>0</v>
      </c>
      <c r="V42" s="111" t="e">
        <f>I42/P42*100</f>
        <v>#DIV/0!</v>
      </c>
      <c r="W42" s="111"/>
    </row>
    <row r="43" spans="1:23" ht="12.75">
      <c r="A43" s="98"/>
      <c r="B43" s="7" t="s">
        <v>209</v>
      </c>
      <c r="C43" s="10"/>
      <c r="D43" s="14"/>
      <c r="E43" s="12"/>
      <c r="F43" s="8"/>
      <c r="G43" s="11"/>
      <c r="H43" s="114"/>
      <c r="I43" s="111"/>
      <c r="J43" s="119"/>
      <c r="K43" s="150">
        <f t="shared" si="0"/>
        <v>0</v>
      </c>
      <c r="L43" s="128">
        <f t="shared" si="1"/>
        <v>0</v>
      </c>
      <c r="M43" s="150">
        <f t="shared" si="2"/>
        <v>0</v>
      </c>
      <c r="N43" s="116">
        <f t="shared" si="3"/>
        <v>0</v>
      </c>
      <c r="P43" s="111"/>
      <c r="Q43" s="117"/>
      <c r="S43" s="111">
        <f t="shared" si="4"/>
        <v>0</v>
      </c>
      <c r="T43" s="111">
        <f t="shared" si="4"/>
        <v>0</v>
      </c>
      <c r="V43" s="111"/>
      <c r="W43" s="111"/>
    </row>
    <row r="44" spans="1:23" ht="12.75">
      <c r="A44" s="98"/>
      <c r="B44" s="7"/>
      <c r="C44" s="10"/>
      <c r="D44" s="14"/>
      <c r="E44" s="12"/>
      <c r="F44" s="32"/>
      <c r="G44" s="11"/>
      <c r="H44" s="114"/>
      <c r="I44" s="111"/>
      <c r="J44" s="119"/>
      <c r="K44" s="150">
        <f t="shared" si="0"/>
        <v>0</v>
      </c>
      <c r="L44" s="128">
        <f t="shared" si="1"/>
        <v>0</v>
      </c>
      <c r="M44" s="150">
        <f t="shared" si="2"/>
        <v>0</v>
      </c>
      <c r="N44" s="116">
        <f t="shared" si="3"/>
        <v>0</v>
      </c>
      <c r="P44" s="111"/>
      <c r="Q44" s="112"/>
      <c r="S44" s="111">
        <f t="shared" si="4"/>
        <v>0</v>
      </c>
      <c r="T44" s="111">
        <f t="shared" si="4"/>
        <v>0</v>
      </c>
      <c r="V44" s="111"/>
      <c r="W44" s="111"/>
    </row>
    <row r="45" spans="1:23" ht="12.75">
      <c r="A45" s="98" t="s">
        <v>210</v>
      </c>
      <c r="B45" s="7" t="s">
        <v>206</v>
      </c>
      <c r="C45" s="10" t="s">
        <v>37</v>
      </c>
      <c r="D45" s="18" t="s">
        <v>32</v>
      </c>
      <c r="E45" s="12">
        <f>E42</f>
        <v>268.8647208121827</v>
      </c>
      <c r="F45" s="34">
        <v>2.5</v>
      </c>
      <c r="G45" s="13">
        <f>E45*F45</f>
        <v>672.1618020304568</v>
      </c>
      <c r="H45" s="114">
        <f>G45*H8</f>
        <v>2021.1905387055835</v>
      </c>
      <c r="I45" s="111">
        <f>ROUND(H45*1.25,0)</f>
        <v>2526</v>
      </c>
      <c r="J45" s="116"/>
      <c r="K45" s="150">
        <f t="shared" si="0"/>
        <v>1263</v>
      </c>
      <c r="L45" s="128">
        <f t="shared" si="1"/>
        <v>0</v>
      </c>
      <c r="M45" s="150">
        <f t="shared" si="2"/>
        <v>1010.4000000000001</v>
      </c>
      <c r="N45" s="116">
        <f t="shared" si="3"/>
        <v>0</v>
      </c>
      <c r="P45" s="111"/>
      <c r="Q45" s="112"/>
      <c r="S45" s="111">
        <f t="shared" si="4"/>
        <v>2526</v>
      </c>
      <c r="T45" s="111">
        <f t="shared" si="4"/>
        <v>0</v>
      </c>
      <c r="V45" s="111"/>
      <c r="W45" s="111"/>
    </row>
    <row r="46" spans="1:23" ht="12.75">
      <c r="A46" s="98"/>
      <c r="B46" s="31" t="s">
        <v>211</v>
      </c>
      <c r="C46" s="10"/>
      <c r="D46" s="14"/>
      <c r="E46" s="12"/>
      <c r="F46" s="12"/>
      <c r="G46" s="11"/>
      <c r="H46" s="114"/>
      <c r="I46" s="111"/>
      <c r="J46" s="119"/>
      <c r="K46" s="150">
        <f t="shared" si="0"/>
        <v>0</v>
      </c>
      <c r="L46" s="128">
        <f t="shared" si="1"/>
        <v>0</v>
      </c>
      <c r="M46" s="150">
        <f t="shared" si="2"/>
        <v>0</v>
      </c>
      <c r="N46" s="116">
        <f t="shared" si="3"/>
        <v>0</v>
      </c>
      <c r="P46" s="111"/>
      <c r="Q46" s="116"/>
      <c r="S46" s="111">
        <f t="shared" si="4"/>
        <v>0</v>
      </c>
      <c r="T46" s="111">
        <f t="shared" si="4"/>
        <v>0</v>
      </c>
      <c r="V46" s="111" t="e">
        <f>I46/P46*100</f>
        <v>#DIV/0!</v>
      </c>
      <c r="W46" s="111"/>
    </row>
    <row r="47" spans="1:23" ht="12.75">
      <c r="A47" s="98"/>
      <c r="B47" s="31"/>
      <c r="C47" s="10"/>
      <c r="D47" s="14"/>
      <c r="E47" s="12"/>
      <c r="F47" s="12"/>
      <c r="G47" s="11"/>
      <c r="H47" s="114"/>
      <c r="I47" s="111"/>
      <c r="J47" s="119"/>
      <c r="K47" s="150">
        <f t="shared" si="0"/>
        <v>0</v>
      </c>
      <c r="L47" s="128">
        <f t="shared" si="1"/>
        <v>0</v>
      </c>
      <c r="M47" s="150">
        <f t="shared" si="2"/>
        <v>0</v>
      </c>
      <c r="N47" s="116">
        <f t="shared" si="3"/>
        <v>0</v>
      </c>
      <c r="P47" s="111"/>
      <c r="Q47" s="117"/>
      <c r="S47" s="111">
        <f t="shared" si="4"/>
        <v>0</v>
      </c>
      <c r="T47" s="111">
        <f t="shared" si="4"/>
        <v>0</v>
      </c>
      <c r="V47" s="111"/>
      <c r="W47" s="111"/>
    </row>
    <row r="48" spans="1:23" ht="12.75">
      <c r="A48" s="98" t="s">
        <v>212</v>
      </c>
      <c r="B48" s="7" t="s">
        <v>213</v>
      </c>
      <c r="C48" s="10" t="s">
        <v>37</v>
      </c>
      <c r="D48" s="18" t="s">
        <v>32</v>
      </c>
      <c r="E48" s="12">
        <f>E45</f>
        <v>268.8647208121827</v>
      </c>
      <c r="F48" s="12">
        <v>3</v>
      </c>
      <c r="G48" s="13">
        <f>E48*F48</f>
        <v>806.5941624365482</v>
      </c>
      <c r="H48" s="114">
        <f>G48*H8</f>
        <v>2425.4286464467004</v>
      </c>
      <c r="I48" s="111">
        <f>ROUND(H48*1.25,0)</f>
        <v>3032</v>
      </c>
      <c r="J48" s="116"/>
      <c r="K48" s="150">
        <f t="shared" si="0"/>
        <v>1516</v>
      </c>
      <c r="L48" s="128">
        <f t="shared" si="1"/>
        <v>0</v>
      </c>
      <c r="M48" s="150">
        <f t="shared" si="2"/>
        <v>1212.8</v>
      </c>
      <c r="N48" s="116">
        <f t="shared" si="3"/>
        <v>0</v>
      </c>
      <c r="P48" s="111"/>
      <c r="Q48" s="117"/>
      <c r="S48" s="111">
        <f t="shared" si="4"/>
        <v>3032</v>
      </c>
      <c r="T48" s="111">
        <f t="shared" si="4"/>
        <v>0</v>
      </c>
      <c r="V48" s="111"/>
      <c r="W48" s="111"/>
    </row>
    <row r="49" spans="1:23" ht="12.75">
      <c r="A49" s="98"/>
      <c r="B49" s="7" t="s">
        <v>214</v>
      </c>
      <c r="C49" s="10"/>
      <c r="D49" s="14"/>
      <c r="E49" s="12"/>
      <c r="F49" s="12"/>
      <c r="G49" s="11"/>
      <c r="H49" s="114"/>
      <c r="I49" s="111"/>
      <c r="J49" s="119"/>
      <c r="K49" s="150">
        <f t="shared" si="0"/>
        <v>0</v>
      </c>
      <c r="L49" s="128">
        <f t="shared" si="1"/>
        <v>0</v>
      </c>
      <c r="M49" s="150">
        <f t="shared" si="2"/>
        <v>0</v>
      </c>
      <c r="N49" s="116">
        <f t="shared" si="3"/>
        <v>0</v>
      </c>
      <c r="P49" s="111"/>
      <c r="Q49" s="117"/>
      <c r="S49" s="111">
        <f t="shared" si="4"/>
        <v>0</v>
      </c>
      <c r="T49" s="111">
        <f t="shared" si="4"/>
        <v>0</v>
      </c>
      <c r="V49" s="111" t="e">
        <f>I49/P49*100</f>
        <v>#DIV/0!</v>
      </c>
      <c r="W49" s="111"/>
    </row>
    <row r="50" spans="1:23" ht="12.75">
      <c r="A50" s="98"/>
      <c r="B50" s="7" t="s">
        <v>215</v>
      </c>
      <c r="C50" s="10"/>
      <c r="D50" s="14"/>
      <c r="E50" s="12"/>
      <c r="F50" s="12"/>
      <c r="G50" s="11"/>
      <c r="H50" s="114"/>
      <c r="I50" s="111"/>
      <c r="J50" s="119"/>
      <c r="K50" s="150">
        <f t="shared" si="0"/>
        <v>0</v>
      </c>
      <c r="L50" s="128">
        <f t="shared" si="1"/>
        <v>0</v>
      </c>
      <c r="M50" s="150">
        <f t="shared" si="2"/>
        <v>0</v>
      </c>
      <c r="N50" s="116">
        <f t="shared" si="3"/>
        <v>0</v>
      </c>
      <c r="P50" s="111"/>
      <c r="Q50" s="117"/>
      <c r="S50" s="111">
        <f t="shared" si="4"/>
        <v>0</v>
      </c>
      <c r="T50" s="111">
        <f t="shared" si="4"/>
        <v>0</v>
      </c>
      <c r="V50" s="111"/>
      <c r="W50" s="111"/>
    </row>
    <row r="51" spans="1:23" ht="12.75">
      <c r="A51" s="98"/>
      <c r="B51" s="7"/>
      <c r="C51" s="10"/>
      <c r="D51" s="14"/>
      <c r="E51" s="12"/>
      <c r="F51" s="12"/>
      <c r="G51" s="11"/>
      <c r="H51" s="114"/>
      <c r="I51" s="111"/>
      <c r="J51" s="119"/>
      <c r="K51" s="150">
        <f t="shared" si="0"/>
        <v>0</v>
      </c>
      <c r="L51" s="128">
        <f t="shared" si="1"/>
        <v>0</v>
      </c>
      <c r="M51" s="150">
        <f t="shared" si="2"/>
        <v>0</v>
      </c>
      <c r="N51" s="116">
        <f t="shared" si="3"/>
        <v>0</v>
      </c>
      <c r="P51" s="111"/>
      <c r="Q51" s="116"/>
      <c r="S51" s="111">
        <f t="shared" si="4"/>
        <v>0</v>
      </c>
      <c r="T51" s="111">
        <f t="shared" si="4"/>
        <v>0</v>
      </c>
      <c r="V51" s="111" t="e">
        <f>I51/P51*100</f>
        <v>#DIV/0!</v>
      </c>
      <c r="W51" s="111" t="e">
        <f>J51/Q51*100</f>
        <v>#DIV/0!</v>
      </c>
    </row>
    <row r="52" spans="1:23" ht="12.75">
      <c r="A52" s="98" t="s">
        <v>216</v>
      </c>
      <c r="B52" s="7" t="s">
        <v>217</v>
      </c>
      <c r="C52" s="10" t="s">
        <v>37</v>
      </c>
      <c r="D52" s="18" t="s">
        <v>32</v>
      </c>
      <c r="E52" s="12">
        <f>E48</f>
        <v>268.8647208121827</v>
      </c>
      <c r="F52" s="12">
        <v>5</v>
      </c>
      <c r="G52" s="13">
        <f>E52*F52</f>
        <v>1344.3236040609136</v>
      </c>
      <c r="H52" s="114">
        <f>G52*H8</f>
        <v>4042.381077411167</v>
      </c>
      <c r="I52" s="111">
        <f>ROUND(H52*1.25,0)</f>
        <v>5053</v>
      </c>
      <c r="J52" s="116"/>
      <c r="K52" s="150">
        <f t="shared" si="0"/>
        <v>2526.5</v>
      </c>
      <c r="L52" s="128">
        <f t="shared" si="1"/>
        <v>0</v>
      </c>
      <c r="M52" s="150">
        <f t="shared" si="2"/>
        <v>2021.2</v>
      </c>
      <c r="N52" s="116">
        <f t="shared" si="3"/>
        <v>0</v>
      </c>
      <c r="P52" s="111"/>
      <c r="Q52" s="115"/>
      <c r="S52" s="111">
        <f t="shared" si="4"/>
        <v>5053</v>
      </c>
      <c r="T52" s="111">
        <f t="shared" si="4"/>
        <v>0</v>
      </c>
      <c r="V52" s="111"/>
      <c r="W52" s="111"/>
    </row>
    <row r="53" spans="1:23" ht="12.75">
      <c r="A53" s="98"/>
      <c r="B53" s="7" t="s">
        <v>70</v>
      </c>
      <c r="C53" s="10"/>
      <c r="D53" s="14"/>
      <c r="E53" s="12"/>
      <c r="F53" s="12"/>
      <c r="G53" s="11"/>
      <c r="H53" s="114"/>
      <c r="I53" s="111"/>
      <c r="J53" s="119"/>
      <c r="K53" s="150">
        <f t="shared" si="0"/>
        <v>0</v>
      </c>
      <c r="L53" s="128">
        <f t="shared" si="1"/>
        <v>0</v>
      </c>
      <c r="M53" s="150">
        <f t="shared" si="2"/>
        <v>0</v>
      </c>
      <c r="N53" s="116">
        <f t="shared" si="3"/>
        <v>0</v>
      </c>
      <c r="P53" s="111"/>
      <c r="Q53" s="115"/>
      <c r="S53" s="111">
        <f t="shared" si="4"/>
        <v>0</v>
      </c>
      <c r="T53" s="111">
        <f t="shared" si="4"/>
        <v>0</v>
      </c>
      <c r="V53" s="111"/>
      <c r="W53" s="111"/>
    </row>
    <row r="54" spans="1:23" ht="12.75">
      <c r="A54" s="98"/>
      <c r="B54" s="7"/>
      <c r="C54" s="10"/>
      <c r="D54" s="14"/>
      <c r="E54" s="12"/>
      <c r="F54" s="12"/>
      <c r="G54" s="11"/>
      <c r="H54" s="114"/>
      <c r="I54" s="111"/>
      <c r="J54" s="119"/>
      <c r="K54" s="150">
        <f t="shared" si="0"/>
        <v>0</v>
      </c>
      <c r="L54" s="128">
        <f t="shared" si="1"/>
        <v>0</v>
      </c>
      <c r="M54" s="150">
        <f t="shared" si="2"/>
        <v>0</v>
      </c>
      <c r="N54" s="116">
        <f t="shared" si="3"/>
        <v>0</v>
      </c>
      <c r="P54" s="111"/>
      <c r="Q54" s="116"/>
      <c r="S54" s="111">
        <f t="shared" si="4"/>
        <v>0</v>
      </c>
      <c r="T54" s="111">
        <f t="shared" si="4"/>
        <v>0</v>
      </c>
      <c r="V54" s="111" t="e">
        <f>I54/P54*100</f>
        <v>#DIV/0!</v>
      </c>
      <c r="W54" s="111" t="e">
        <f>J54/Q54*100</f>
        <v>#DIV/0!</v>
      </c>
    </row>
    <row r="55" spans="1:23" ht="12.75">
      <c r="A55" s="98" t="s">
        <v>218</v>
      </c>
      <c r="B55" s="7" t="s">
        <v>219</v>
      </c>
      <c r="C55" s="10" t="s">
        <v>37</v>
      </c>
      <c r="D55" s="18" t="s">
        <v>32</v>
      </c>
      <c r="E55" s="12">
        <f>E52</f>
        <v>268.8647208121827</v>
      </c>
      <c r="F55" s="12">
        <v>4</v>
      </c>
      <c r="G55" s="13">
        <f>E55*F55</f>
        <v>1075.458883248731</v>
      </c>
      <c r="H55" s="114">
        <f>G55*H8</f>
        <v>3233.9048619289338</v>
      </c>
      <c r="I55" s="111">
        <f>ROUND(H55*1.25,0)</f>
        <v>4042</v>
      </c>
      <c r="J55" s="116"/>
      <c r="K55" s="150">
        <f t="shared" si="0"/>
        <v>2021</v>
      </c>
      <c r="L55" s="128">
        <f t="shared" si="1"/>
        <v>0</v>
      </c>
      <c r="M55" s="150">
        <f t="shared" si="2"/>
        <v>1616.8000000000002</v>
      </c>
      <c r="N55" s="116">
        <f t="shared" si="3"/>
        <v>0</v>
      </c>
      <c r="P55" s="111"/>
      <c r="Q55" s="116"/>
      <c r="S55" s="111">
        <f t="shared" si="4"/>
        <v>4042</v>
      </c>
      <c r="T55" s="111">
        <f t="shared" si="4"/>
        <v>0</v>
      </c>
      <c r="V55" s="111"/>
      <c r="W55" s="111"/>
    </row>
    <row r="56" spans="1:23" ht="12.75">
      <c r="A56" s="98"/>
      <c r="B56" s="7"/>
      <c r="C56" s="10"/>
      <c r="D56" s="14"/>
      <c r="E56" s="12"/>
      <c r="F56" s="12"/>
      <c r="G56" s="11"/>
      <c r="H56" s="114"/>
      <c r="I56" s="111"/>
      <c r="J56" s="119"/>
      <c r="K56" s="150">
        <f t="shared" si="0"/>
        <v>0</v>
      </c>
      <c r="L56" s="128">
        <f t="shared" si="1"/>
        <v>0</v>
      </c>
      <c r="M56" s="150">
        <f t="shared" si="2"/>
        <v>0</v>
      </c>
      <c r="N56" s="116">
        <f t="shared" si="3"/>
        <v>0</v>
      </c>
      <c r="P56" s="111"/>
      <c r="Q56" s="117"/>
      <c r="S56" s="111">
        <f t="shared" si="4"/>
        <v>0</v>
      </c>
      <c r="T56" s="111">
        <f t="shared" si="4"/>
        <v>0</v>
      </c>
      <c r="V56" s="111" t="e">
        <f>I56/P56*100</f>
        <v>#DIV/0!</v>
      </c>
      <c r="W56" s="111"/>
    </row>
    <row r="57" spans="1:23" ht="12.75">
      <c r="A57" s="98" t="s">
        <v>220</v>
      </c>
      <c r="B57" s="7" t="s">
        <v>221</v>
      </c>
      <c r="C57" s="10" t="s">
        <v>37</v>
      </c>
      <c r="D57" s="18" t="s">
        <v>32</v>
      </c>
      <c r="E57" s="12">
        <f>E55</f>
        <v>268.8647208121827</v>
      </c>
      <c r="F57" s="12">
        <v>1.5</v>
      </c>
      <c r="G57" s="13">
        <f>E57*F57</f>
        <v>403.2970812182741</v>
      </c>
      <c r="H57" s="114">
        <f>G57*H8</f>
        <v>1212.7143232233502</v>
      </c>
      <c r="I57" s="111">
        <f>ROUND(H57*1.25,0)</f>
        <v>1516</v>
      </c>
      <c r="J57" s="116">
        <f>ROUND(H57*$J$9,0)</f>
        <v>1574</v>
      </c>
      <c r="K57" s="150">
        <f t="shared" si="0"/>
        <v>758</v>
      </c>
      <c r="L57" s="128">
        <f t="shared" si="1"/>
        <v>787</v>
      </c>
      <c r="M57" s="150">
        <f t="shared" si="2"/>
        <v>606.4</v>
      </c>
      <c r="N57" s="116">
        <f t="shared" si="3"/>
        <v>629.6</v>
      </c>
      <c r="P57" s="111"/>
      <c r="Q57" s="117"/>
      <c r="S57" s="111">
        <f t="shared" si="4"/>
        <v>1516</v>
      </c>
      <c r="T57" s="111">
        <f t="shared" si="4"/>
        <v>1574</v>
      </c>
      <c r="V57" s="111"/>
      <c r="W57" s="111"/>
    </row>
    <row r="58" spans="1:23" ht="12.75">
      <c r="A58" s="98"/>
      <c r="B58" s="7" t="s">
        <v>43</v>
      </c>
      <c r="C58" s="10"/>
      <c r="D58" s="14"/>
      <c r="E58" s="12"/>
      <c r="F58" s="12"/>
      <c r="G58" s="11"/>
      <c r="H58" s="114"/>
      <c r="I58" s="111"/>
      <c r="J58" s="119"/>
      <c r="K58" s="150">
        <f t="shared" si="0"/>
        <v>0</v>
      </c>
      <c r="L58" s="128">
        <f t="shared" si="1"/>
        <v>0</v>
      </c>
      <c r="M58" s="150">
        <f t="shared" si="2"/>
        <v>0</v>
      </c>
      <c r="N58" s="116">
        <f t="shared" si="3"/>
        <v>0</v>
      </c>
      <c r="P58" s="111"/>
      <c r="Q58" s="117"/>
      <c r="S58" s="111">
        <f t="shared" si="4"/>
        <v>0</v>
      </c>
      <c r="T58" s="111">
        <f t="shared" si="4"/>
        <v>0</v>
      </c>
      <c r="V58" s="111"/>
      <c r="W58" s="111"/>
    </row>
    <row r="59" spans="1:23" ht="12.75">
      <c r="A59" s="98"/>
      <c r="B59" s="7"/>
      <c r="C59" s="10"/>
      <c r="D59" s="14"/>
      <c r="E59" s="12"/>
      <c r="F59" s="12"/>
      <c r="G59" s="11"/>
      <c r="H59" s="114"/>
      <c r="I59" s="111"/>
      <c r="J59" s="119"/>
      <c r="K59" s="150">
        <f t="shared" si="0"/>
        <v>0</v>
      </c>
      <c r="L59" s="128">
        <f t="shared" si="1"/>
        <v>0</v>
      </c>
      <c r="M59" s="150">
        <f t="shared" si="2"/>
        <v>0</v>
      </c>
      <c r="N59" s="116">
        <f t="shared" si="3"/>
        <v>0</v>
      </c>
      <c r="P59" s="111"/>
      <c r="Q59" s="112"/>
      <c r="S59" s="111">
        <f t="shared" si="4"/>
        <v>0</v>
      </c>
      <c r="T59" s="111">
        <f t="shared" si="4"/>
        <v>0</v>
      </c>
      <c r="V59" s="111" t="e">
        <f>I59/P59*100</f>
        <v>#DIV/0!</v>
      </c>
      <c r="W59" s="111"/>
    </row>
    <row r="60" spans="1:23" ht="12.75">
      <c r="A60" s="98" t="s">
        <v>222</v>
      </c>
      <c r="B60" s="7" t="s">
        <v>45</v>
      </c>
      <c r="C60" s="10" t="s">
        <v>37</v>
      </c>
      <c r="D60" s="18" t="s">
        <v>32</v>
      </c>
      <c r="E60" s="12">
        <f>E57</f>
        <v>268.8647208121827</v>
      </c>
      <c r="F60" s="12">
        <v>1</v>
      </c>
      <c r="G60" s="13">
        <f>E60*F60</f>
        <v>268.8647208121827</v>
      </c>
      <c r="H60" s="114">
        <f>G60*H8</f>
        <v>808.4762154822334</v>
      </c>
      <c r="I60" s="111">
        <f>ROUND(H60*1.25,0)</f>
        <v>1011</v>
      </c>
      <c r="J60" s="116">
        <f>ROUND(H60*$J$9,0)</f>
        <v>1049</v>
      </c>
      <c r="K60" s="150">
        <f t="shared" si="0"/>
        <v>505.5</v>
      </c>
      <c r="L60" s="128">
        <f t="shared" si="1"/>
        <v>524.5</v>
      </c>
      <c r="M60" s="150">
        <f t="shared" si="2"/>
        <v>404.40000000000003</v>
      </c>
      <c r="N60" s="116">
        <f t="shared" si="3"/>
        <v>419.6</v>
      </c>
      <c r="P60" s="111"/>
      <c r="Q60" s="112"/>
      <c r="S60" s="111">
        <f t="shared" si="4"/>
        <v>1011</v>
      </c>
      <c r="T60" s="111">
        <f t="shared" si="4"/>
        <v>1049</v>
      </c>
      <c r="V60" s="111"/>
      <c r="W60" s="111"/>
    </row>
    <row r="61" spans="1:23" ht="12.75">
      <c r="A61" s="98"/>
      <c r="B61" s="7"/>
      <c r="C61" s="10"/>
      <c r="D61" s="14"/>
      <c r="E61" s="12"/>
      <c r="F61" s="12"/>
      <c r="G61" s="11"/>
      <c r="H61" s="114"/>
      <c r="I61" s="111"/>
      <c r="J61" s="119"/>
      <c r="K61" s="150">
        <f t="shared" si="0"/>
        <v>0</v>
      </c>
      <c r="L61" s="128">
        <f t="shared" si="1"/>
        <v>0</v>
      </c>
      <c r="M61" s="150">
        <f t="shared" si="2"/>
        <v>0</v>
      </c>
      <c r="N61" s="116">
        <f t="shared" si="3"/>
        <v>0</v>
      </c>
      <c r="P61" s="111"/>
      <c r="Q61" s="112"/>
      <c r="S61" s="111">
        <f t="shared" si="4"/>
        <v>0</v>
      </c>
      <c r="T61" s="111">
        <f t="shared" si="4"/>
        <v>0</v>
      </c>
      <c r="V61" s="111"/>
      <c r="W61" s="111"/>
    </row>
    <row r="62" spans="1:23" ht="12.75">
      <c r="A62" s="98" t="s">
        <v>223</v>
      </c>
      <c r="B62" s="7" t="s">
        <v>224</v>
      </c>
      <c r="C62" s="10" t="s">
        <v>37</v>
      </c>
      <c r="D62" s="18" t="s">
        <v>32</v>
      </c>
      <c r="E62" s="12">
        <f>E60</f>
        <v>268.8647208121827</v>
      </c>
      <c r="F62" s="12">
        <v>3.5</v>
      </c>
      <c r="G62" s="13">
        <f>E62*F62</f>
        <v>941.0265228426396</v>
      </c>
      <c r="H62" s="114">
        <f>G62*H8</f>
        <v>2829.6667541878173</v>
      </c>
      <c r="I62" s="111">
        <f>ROUND(H62*1.25,0)</f>
        <v>3537</v>
      </c>
      <c r="J62" s="116"/>
      <c r="K62" s="150">
        <f t="shared" si="0"/>
        <v>1768.5</v>
      </c>
      <c r="L62" s="128">
        <f t="shared" si="1"/>
        <v>0</v>
      </c>
      <c r="M62" s="150">
        <f t="shared" si="2"/>
        <v>1414.8000000000002</v>
      </c>
      <c r="N62" s="116">
        <f t="shared" si="3"/>
        <v>0</v>
      </c>
      <c r="P62" s="111"/>
      <c r="Q62" s="116"/>
      <c r="S62" s="111">
        <f t="shared" si="4"/>
        <v>3537</v>
      </c>
      <c r="T62" s="111">
        <f t="shared" si="4"/>
        <v>0</v>
      </c>
      <c r="V62" s="111" t="e">
        <f>I62/P62*100</f>
        <v>#DIV/0!</v>
      </c>
      <c r="W62" s="111"/>
    </row>
    <row r="63" spans="1:23" ht="12.75">
      <c r="A63" s="98"/>
      <c r="B63" s="7" t="s">
        <v>225</v>
      </c>
      <c r="C63" s="10"/>
      <c r="D63" s="14"/>
      <c r="E63" s="12"/>
      <c r="F63" s="12"/>
      <c r="G63" s="11"/>
      <c r="H63" s="114"/>
      <c r="I63" s="111"/>
      <c r="J63" s="119"/>
      <c r="K63" s="150">
        <f t="shared" si="0"/>
        <v>0</v>
      </c>
      <c r="L63" s="128">
        <f t="shared" si="1"/>
        <v>0</v>
      </c>
      <c r="M63" s="150">
        <f t="shared" si="2"/>
        <v>0</v>
      </c>
      <c r="N63" s="116">
        <f t="shared" si="3"/>
        <v>0</v>
      </c>
      <c r="P63" s="111"/>
      <c r="Q63" s="119"/>
      <c r="S63" s="111">
        <f t="shared" si="4"/>
        <v>0</v>
      </c>
      <c r="T63" s="111">
        <f t="shared" si="4"/>
        <v>0</v>
      </c>
      <c r="V63" s="111"/>
      <c r="W63" s="111"/>
    </row>
    <row r="64" spans="1:23" ht="12.75">
      <c r="A64" s="98"/>
      <c r="B64" s="7"/>
      <c r="C64" s="10"/>
      <c r="D64" s="14"/>
      <c r="E64" s="12"/>
      <c r="F64" s="12"/>
      <c r="G64" s="11"/>
      <c r="H64" s="114"/>
      <c r="I64" s="111"/>
      <c r="J64" s="119"/>
      <c r="K64" s="150">
        <f t="shared" si="0"/>
        <v>0</v>
      </c>
      <c r="L64" s="128">
        <f t="shared" si="1"/>
        <v>0</v>
      </c>
      <c r="M64" s="150">
        <f t="shared" si="2"/>
        <v>0</v>
      </c>
      <c r="N64" s="116">
        <f t="shared" si="3"/>
        <v>0</v>
      </c>
      <c r="P64" s="111"/>
      <c r="Q64" s="119"/>
      <c r="S64" s="111">
        <f t="shared" si="4"/>
        <v>0</v>
      </c>
      <c r="T64" s="111">
        <f t="shared" si="4"/>
        <v>0</v>
      </c>
      <c r="V64" s="111"/>
      <c r="W64" s="111"/>
    </row>
    <row r="65" spans="1:23" ht="12.75">
      <c r="A65" s="98" t="s">
        <v>226</v>
      </c>
      <c r="B65" s="7" t="s">
        <v>227</v>
      </c>
      <c r="C65" s="10" t="s">
        <v>77</v>
      </c>
      <c r="D65" s="18" t="s">
        <v>32</v>
      </c>
      <c r="E65" s="12">
        <f>E62</f>
        <v>268.8647208121827</v>
      </c>
      <c r="F65" s="12">
        <v>1.5</v>
      </c>
      <c r="G65" s="13">
        <f>E65*F65</f>
        <v>403.2970812182741</v>
      </c>
      <c r="H65" s="114">
        <f>G65*H8</f>
        <v>1212.7143232233502</v>
      </c>
      <c r="I65" s="111">
        <f>ROUND(H65*1.25,0)</f>
        <v>1516</v>
      </c>
      <c r="J65" s="116"/>
      <c r="K65" s="150">
        <f t="shared" si="0"/>
        <v>758</v>
      </c>
      <c r="L65" s="128">
        <f t="shared" si="1"/>
        <v>0</v>
      </c>
      <c r="M65" s="150">
        <f t="shared" si="2"/>
        <v>606.4</v>
      </c>
      <c r="N65" s="116">
        <f t="shared" si="3"/>
        <v>0</v>
      </c>
      <c r="P65" s="111"/>
      <c r="Q65" s="119"/>
      <c r="S65" s="111">
        <f t="shared" si="4"/>
        <v>1516</v>
      </c>
      <c r="T65" s="111">
        <f t="shared" si="4"/>
        <v>0</v>
      </c>
      <c r="V65" s="111"/>
      <c r="W65" s="111"/>
    </row>
    <row r="66" spans="1:23" ht="12.75">
      <c r="A66" s="98"/>
      <c r="B66" s="7"/>
      <c r="C66" s="10"/>
      <c r="D66" s="14"/>
      <c r="E66" s="12"/>
      <c r="F66" s="12"/>
      <c r="G66" s="11"/>
      <c r="H66" s="114"/>
      <c r="I66" s="111"/>
      <c r="J66" s="119"/>
      <c r="K66" s="150">
        <f t="shared" si="0"/>
        <v>0</v>
      </c>
      <c r="L66" s="128">
        <f t="shared" si="1"/>
        <v>0</v>
      </c>
      <c r="M66" s="150">
        <f t="shared" si="2"/>
        <v>0</v>
      </c>
      <c r="N66" s="116">
        <f t="shared" si="3"/>
        <v>0</v>
      </c>
      <c r="P66" s="111"/>
      <c r="Q66" s="116"/>
      <c r="S66" s="111">
        <f t="shared" si="4"/>
        <v>0</v>
      </c>
      <c r="T66" s="111">
        <f t="shared" si="4"/>
        <v>0</v>
      </c>
      <c r="V66" s="111"/>
      <c r="W66" s="111"/>
    </row>
    <row r="67" spans="1:23" ht="12.75">
      <c r="A67" s="98" t="s">
        <v>228</v>
      </c>
      <c r="B67" s="7" t="s">
        <v>229</v>
      </c>
      <c r="C67" s="10" t="s">
        <v>31</v>
      </c>
      <c r="D67" s="18" t="s">
        <v>32</v>
      </c>
      <c r="E67" s="12">
        <f>E65</f>
        <v>268.8647208121827</v>
      </c>
      <c r="F67" s="12">
        <v>1.5</v>
      </c>
      <c r="G67" s="13">
        <f>E67*F67</f>
        <v>403.2970812182741</v>
      </c>
      <c r="H67" s="114">
        <f>G67*H8</f>
        <v>1212.7143232233502</v>
      </c>
      <c r="I67" s="111">
        <f>ROUND(H67*1.25,0)</f>
        <v>1516</v>
      </c>
      <c r="J67" s="116">
        <f>ROUND(H67*$J$9,0)</f>
        <v>1574</v>
      </c>
      <c r="K67" s="150">
        <f t="shared" si="0"/>
        <v>758</v>
      </c>
      <c r="L67" s="128">
        <f t="shared" si="1"/>
        <v>787</v>
      </c>
      <c r="M67" s="150">
        <f t="shared" si="2"/>
        <v>606.4</v>
      </c>
      <c r="N67" s="116">
        <f t="shared" si="3"/>
        <v>629.6</v>
      </c>
      <c r="P67" s="166"/>
      <c r="Q67" s="167"/>
      <c r="S67" s="111">
        <f t="shared" si="4"/>
        <v>1516</v>
      </c>
      <c r="T67" s="111">
        <f t="shared" si="4"/>
        <v>1574</v>
      </c>
      <c r="V67" s="111"/>
      <c r="W67" s="111"/>
    </row>
    <row r="68" spans="1:23" ht="12.75">
      <c r="A68" s="98"/>
      <c r="B68" s="7" t="s">
        <v>230</v>
      </c>
      <c r="C68" s="10"/>
      <c r="D68" s="14"/>
      <c r="E68" s="12"/>
      <c r="F68" s="12"/>
      <c r="G68" s="11"/>
      <c r="H68" s="114"/>
      <c r="I68" s="111"/>
      <c r="J68" s="119"/>
      <c r="K68" s="150">
        <f t="shared" si="0"/>
        <v>0</v>
      </c>
      <c r="L68" s="128">
        <f t="shared" si="1"/>
        <v>0</v>
      </c>
      <c r="M68" s="150">
        <f t="shared" si="2"/>
        <v>0</v>
      </c>
      <c r="N68" s="116">
        <f t="shared" si="3"/>
        <v>0</v>
      </c>
      <c r="P68" s="111"/>
      <c r="Q68" s="116"/>
      <c r="S68" s="111">
        <f t="shared" si="4"/>
        <v>0</v>
      </c>
      <c r="T68" s="111">
        <f t="shared" si="4"/>
        <v>0</v>
      </c>
      <c r="V68" s="111" t="e">
        <f>I68/P68*100</f>
        <v>#DIV/0!</v>
      </c>
      <c r="W68" s="111" t="e">
        <f>J68/Q68*100</f>
        <v>#DIV/0!</v>
      </c>
    </row>
    <row r="69" spans="1:23" ht="12.75">
      <c r="A69" s="98"/>
      <c r="B69" s="7" t="s">
        <v>231</v>
      </c>
      <c r="C69" s="10"/>
      <c r="D69" s="14"/>
      <c r="E69" s="12"/>
      <c r="F69" s="12"/>
      <c r="G69" s="11"/>
      <c r="H69" s="114"/>
      <c r="I69" s="111"/>
      <c r="J69" s="119"/>
      <c r="K69" s="150">
        <f t="shared" si="0"/>
        <v>0</v>
      </c>
      <c r="L69" s="128">
        <f t="shared" si="1"/>
        <v>0</v>
      </c>
      <c r="M69" s="150">
        <f t="shared" si="2"/>
        <v>0</v>
      </c>
      <c r="N69" s="116">
        <f t="shared" si="3"/>
        <v>0</v>
      </c>
      <c r="P69" s="111"/>
      <c r="Q69" s="112"/>
      <c r="S69" s="111">
        <f t="shared" si="4"/>
        <v>0</v>
      </c>
      <c r="T69" s="111">
        <f t="shared" si="4"/>
        <v>0</v>
      </c>
      <c r="V69" s="111"/>
      <c r="W69" s="111"/>
    </row>
    <row r="70" spans="1:23" ht="12.75">
      <c r="A70" s="98"/>
      <c r="B70" s="7"/>
      <c r="C70" s="10"/>
      <c r="D70" s="14"/>
      <c r="E70" s="12"/>
      <c r="F70" s="12"/>
      <c r="G70" s="11"/>
      <c r="H70" s="114"/>
      <c r="I70" s="111"/>
      <c r="J70" s="119"/>
      <c r="K70" s="150">
        <f t="shared" si="0"/>
        <v>0</v>
      </c>
      <c r="L70" s="128">
        <f t="shared" si="1"/>
        <v>0</v>
      </c>
      <c r="M70" s="150">
        <f t="shared" si="2"/>
        <v>0</v>
      </c>
      <c r="N70" s="116">
        <f t="shared" si="3"/>
        <v>0</v>
      </c>
      <c r="P70" s="111"/>
      <c r="Q70" s="112"/>
      <c r="S70" s="111">
        <f t="shared" si="4"/>
        <v>0</v>
      </c>
      <c r="T70" s="111">
        <f t="shared" si="4"/>
        <v>0</v>
      </c>
      <c r="V70" s="111"/>
      <c r="W70" s="111"/>
    </row>
    <row r="71" spans="1:23" ht="12.75">
      <c r="A71" s="98" t="s">
        <v>232</v>
      </c>
      <c r="B71" s="7" t="s">
        <v>233</v>
      </c>
      <c r="C71" s="10" t="s">
        <v>37</v>
      </c>
      <c r="D71" s="18" t="s">
        <v>32</v>
      </c>
      <c r="E71" s="12">
        <f>E67</f>
        <v>268.8647208121827</v>
      </c>
      <c r="F71" s="12">
        <v>1.5</v>
      </c>
      <c r="G71" s="13">
        <f>E71*F71</f>
        <v>403.2970812182741</v>
      </c>
      <c r="H71" s="114">
        <f>G71*H8</f>
        <v>1212.7143232233502</v>
      </c>
      <c r="I71" s="111">
        <f>ROUND(H71*1.25,0)</f>
        <v>1516</v>
      </c>
      <c r="J71" s="116">
        <f>ROUND(H71*$J$9,0)</f>
        <v>1574</v>
      </c>
      <c r="K71" s="150">
        <f t="shared" si="0"/>
        <v>758</v>
      </c>
      <c r="L71" s="128">
        <f t="shared" si="1"/>
        <v>787</v>
      </c>
      <c r="M71" s="150">
        <f t="shared" si="2"/>
        <v>606.4</v>
      </c>
      <c r="N71" s="116">
        <f t="shared" si="3"/>
        <v>629.6</v>
      </c>
      <c r="P71" s="111"/>
      <c r="Q71" s="112"/>
      <c r="S71" s="111">
        <f t="shared" si="4"/>
        <v>1516</v>
      </c>
      <c r="T71" s="111">
        <f t="shared" si="4"/>
        <v>1574</v>
      </c>
      <c r="V71" s="111"/>
      <c r="W71" s="111"/>
    </row>
    <row r="72" spans="1:23" ht="12.75">
      <c r="A72" s="98"/>
      <c r="B72" s="7" t="s">
        <v>234</v>
      </c>
      <c r="C72" s="10"/>
      <c r="D72" s="14"/>
      <c r="E72" s="12"/>
      <c r="F72" s="12"/>
      <c r="G72" s="11"/>
      <c r="H72" s="114"/>
      <c r="I72" s="111"/>
      <c r="J72" s="119"/>
      <c r="K72" s="150">
        <f t="shared" si="0"/>
        <v>0</v>
      </c>
      <c r="L72" s="128">
        <f t="shared" si="1"/>
        <v>0</v>
      </c>
      <c r="M72" s="150">
        <f t="shared" si="2"/>
        <v>0</v>
      </c>
      <c r="N72" s="116">
        <f t="shared" si="3"/>
        <v>0</v>
      </c>
      <c r="P72" s="111"/>
      <c r="Q72" s="116"/>
      <c r="S72" s="111">
        <f t="shared" si="4"/>
        <v>0</v>
      </c>
      <c r="T72" s="111">
        <f t="shared" si="4"/>
        <v>0</v>
      </c>
      <c r="V72" s="111" t="e">
        <f>I72/P72*100</f>
        <v>#DIV/0!</v>
      </c>
      <c r="W72" s="111" t="e">
        <f>J72/Q72*100</f>
        <v>#DIV/0!</v>
      </c>
    </row>
    <row r="73" spans="1:23" ht="12.75">
      <c r="A73" s="98"/>
      <c r="B73" s="7" t="s">
        <v>235</v>
      </c>
      <c r="C73" s="10"/>
      <c r="D73" s="14"/>
      <c r="E73" s="12"/>
      <c r="F73" s="12"/>
      <c r="G73" s="11"/>
      <c r="H73" s="114"/>
      <c r="I73" s="111"/>
      <c r="J73" s="119"/>
      <c r="K73" s="150">
        <f t="shared" si="0"/>
        <v>0</v>
      </c>
      <c r="L73" s="128">
        <f t="shared" si="1"/>
        <v>0</v>
      </c>
      <c r="M73" s="150">
        <f t="shared" si="2"/>
        <v>0</v>
      </c>
      <c r="N73" s="116">
        <f t="shared" si="3"/>
        <v>0</v>
      </c>
      <c r="P73" s="111"/>
      <c r="Q73" s="116"/>
      <c r="S73" s="111">
        <f t="shared" si="4"/>
        <v>0</v>
      </c>
      <c r="T73" s="111">
        <f t="shared" si="4"/>
        <v>0</v>
      </c>
      <c r="V73" s="111"/>
      <c r="W73" s="111"/>
    </row>
    <row r="74" spans="1:23" ht="12.75">
      <c r="A74" s="98"/>
      <c r="B74" s="7"/>
      <c r="C74" s="10"/>
      <c r="D74" s="14"/>
      <c r="E74" s="12"/>
      <c r="F74" s="12"/>
      <c r="G74" s="11"/>
      <c r="H74" s="114"/>
      <c r="I74" s="111"/>
      <c r="J74" s="119"/>
      <c r="K74" s="150">
        <f t="shared" si="0"/>
        <v>0</v>
      </c>
      <c r="L74" s="128">
        <f t="shared" si="1"/>
        <v>0</v>
      </c>
      <c r="M74" s="150">
        <f t="shared" si="2"/>
        <v>0</v>
      </c>
      <c r="N74" s="116">
        <f t="shared" si="3"/>
        <v>0</v>
      </c>
      <c r="P74" s="111"/>
      <c r="Q74" s="116"/>
      <c r="S74" s="111">
        <f t="shared" si="4"/>
        <v>0</v>
      </c>
      <c r="T74" s="111">
        <f t="shared" si="4"/>
        <v>0</v>
      </c>
      <c r="V74" s="111"/>
      <c r="W74" s="111"/>
    </row>
    <row r="75" spans="1:23" ht="12.75">
      <c r="A75" s="98" t="s">
        <v>236</v>
      </c>
      <c r="B75" s="7" t="s">
        <v>233</v>
      </c>
      <c r="C75" s="10" t="s">
        <v>37</v>
      </c>
      <c r="D75" s="18" t="s">
        <v>32</v>
      </c>
      <c r="E75" s="12">
        <f>E71</f>
        <v>268.8647208121827</v>
      </c>
      <c r="F75" s="12">
        <v>4</v>
      </c>
      <c r="G75" s="13">
        <f>E75*F75</f>
        <v>1075.458883248731</v>
      </c>
      <c r="H75" s="114">
        <f>G75*H8</f>
        <v>3233.9048619289338</v>
      </c>
      <c r="I75" s="111">
        <f>ROUND(H75*1.25,0)</f>
        <v>4042</v>
      </c>
      <c r="J75" s="116">
        <f>ROUND(H75*$J$9,0)</f>
        <v>4198</v>
      </c>
      <c r="K75" s="150">
        <f aca="true" t="shared" si="5" ref="K75:K138">I75*$L$3</f>
        <v>2021</v>
      </c>
      <c r="L75" s="128">
        <f aca="true" t="shared" si="6" ref="L75:L138">J75*$L$3</f>
        <v>2099</v>
      </c>
      <c r="M75" s="150">
        <f aca="true" t="shared" si="7" ref="M75:M138">I75*$N$3</f>
        <v>1616.8000000000002</v>
      </c>
      <c r="N75" s="116">
        <f aca="true" t="shared" si="8" ref="N75:N138">J75*$N$3</f>
        <v>1679.2</v>
      </c>
      <c r="P75" s="111"/>
      <c r="Q75" s="116"/>
      <c r="S75" s="111">
        <f aca="true" t="shared" si="9" ref="S75:T138">I75-P75</f>
        <v>4042</v>
      </c>
      <c r="T75" s="111">
        <f t="shared" si="9"/>
        <v>4198</v>
      </c>
      <c r="V75" s="111" t="e">
        <f>I75/P75*100</f>
        <v>#DIV/0!</v>
      </c>
      <c r="W75" s="111" t="e">
        <f>J75/Q75*100</f>
        <v>#DIV/0!</v>
      </c>
    </row>
    <row r="76" spans="1:23" ht="12.75">
      <c r="A76" s="98"/>
      <c r="B76" s="7" t="s">
        <v>237</v>
      </c>
      <c r="C76" s="10"/>
      <c r="D76" s="14"/>
      <c r="E76" s="12"/>
      <c r="F76" s="12"/>
      <c r="G76" s="11"/>
      <c r="H76" s="114"/>
      <c r="I76" s="111"/>
      <c r="J76" s="119"/>
      <c r="K76" s="150">
        <f t="shared" si="5"/>
        <v>0</v>
      </c>
      <c r="L76" s="128">
        <f t="shared" si="6"/>
        <v>0</v>
      </c>
      <c r="M76" s="150">
        <f t="shared" si="7"/>
        <v>0</v>
      </c>
      <c r="N76" s="116">
        <f t="shared" si="8"/>
        <v>0</v>
      </c>
      <c r="P76" s="111"/>
      <c r="Q76" s="116"/>
      <c r="S76" s="111">
        <f t="shared" si="9"/>
        <v>0</v>
      </c>
      <c r="T76" s="111">
        <f t="shared" si="9"/>
        <v>0</v>
      </c>
      <c r="V76" s="111"/>
      <c r="W76" s="111"/>
    </row>
    <row r="77" spans="1:23" ht="12.75">
      <c r="A77" s="98"/>
      <c r="B77" s="31"/>
      <c r="C77" s="10"/>
      <c r="D77" s="14"/>
      <c r="E77" s="12"/>
      <c r="F77" s="12"/>
      <c r="G77" s="11"/>
      <c r="H77" s="114"/>
      <c r="I77" s="111"/>
      <c r="J77" s="119"/>
      <c r="K77" s="150">
        <f t="shared" si="5"/>
        <v>0</v>
      </c>
      <c r="L77" s="128">
        <f t="shared" si="6"/>
        <v>0</v>
      </c>
      <c r="M77" s="150">
        <f t="shared" si="7"/>
        <v>0</v>
      </c>
      <c r="N77" s="116">
        <f t="shared" si="8"/>
        <v>0</v>
      </c>
      <c r="P77" s="111"/>
      <c r="Q77" s="116"/>
      <c r="S77" s="111">
        <f t="shared" si="9"/>
        <v>0</v>
      </c>
      <c r="T77" s="111">
        <f t="shared" si="9"/>
        <v>0</v>
      </c>
      <c r="V77" s="111"/>
      <c r="W77" s="111"/>
    </row>
    <row r="78" spans="1:23" ht="24" customHeight="1">
      <c r="A78" s="98" t="s">
        <v>238</v>
      </c>
      <c r="B78" s="7" t="s">
        <v>239</v>
      </c>
      <c r="C78" s="10" t="s">
        <v>31</v>
      </c>
      <c r="D78" s="18" t="s">
        <v>32</v>
      </c>
      <c r="E78" s="12">
        <f>E75</f>
        <v>268.8647208121827</v>
      </c>
      <c r="F78" s="12">
        <v>5</v>
      </c>
      <c r="G78" s="13">
        <f>E78*F78</f>
        <v>1344.3236040609136</v>
      </c>
      <c r="H78" s="114">
        <f>G78*H8</f>
        <v>4042.381077411167</v>
      </c>
      <c r="I78" s="111">
        <f>ROUND(H78*1.25,0)</f>
        <v>5053</v>
      </c>
      <c r="J78" s="116">
        <f>ROUND(H78*$J$9,0)</f>
        <v>5247</v>
      </c>
      <c r="K78" s="150">
        <f t="shared" si="5"/>
        <v>2526.5</v>
      </c>
      <c r="L78" s="128">
        <f t="shared" si="6"/>
        <v>2623.5</v>
      </c>
      <c r="M78" s="150">
        <f t="shared" si="7"/>
        <v>2021.2</v>
      </c>
      <c r="N78" s="116">
        <f t="shared" si="8"/>
        <v>2098.8</v>
      </c>
      <c r="P78" s="111"/>
      <c r="Q78" s="116"/>
      <c r="S78" s="111">
        <f t="shared" si="9"/>
        <v>5053</v>
      </c>
      <c r="T78" s="111">
        <f t="shared" si="9"/>
        <v>5247</v>
      </c>
      <c r="V78" s="111" t="e">
        <f>I78/P78*100</f>
        <v>#DIV/0!</v>
      </c>
      <c r="W78" s="111" t="e">
        <f>J78/Q78*100</f>
        <v>#DIV/0!</v>
      </c>
    </row>
    <row r="79" spans="1:23" ht="12.75">
      <c r="A79" s="98"/>
      <c r="B79" s="7"/>
      <c r="C79" s="10"/>
      <c r="D79" s="14"/>
      <c r="E79" s="12"/>
      <c r="F79" s="12"/>
      <c r="G79" s="11"/>
      <c r="H79" s="114"/>
      <c r="I79" s="111"/>
      <c r="J79" s="119"/>
      <c r="K79" s="150">
        <f t="shared" si="5"/>
        <v>0</v>
      </c>
      <c r="L79" s="128">
        <f t="shared" si="6"/>
        <v>0</v>
      </c>
      <c r="M79" s="150">
        <f t="shared" si="7"/>
        <v>0</v>
      </c>
      <c r="N79" s="116">
        <f t="shared" si="8"/>
        <v>0</v>
      </c>
      <c r="P79" s="111"/>
      <c r="Q79" s="119"/>
      <c r="S79" s="111">
        <f t="shared" si="9"/>
        <v>0</v>
      </c>
      <c r="T79" s="111">
        <f t="shared" si="9"/>
        <v>0</v>
      </c>
      <c r="V79" s="111"/>
      <c r="W79" s="111"/>
    </row>
    <row r="80" spans="1:23" ht="12.75">
      <c r="A80" s="98" t="s">
        <v>240</v>
      </c>
      <c r="B80" s="7" t="s">
        <v>233</v>
      </c>
      <c r="C80" s="10" t="s">
        <v>37</v>
      </c>
      <c r="D80" s="18" t="s">
        <v>32</v>
      </c>
      <c r="E80" s="12">
        <f>E78</f>
        <v>268.8647208121827</v>
      </c>
      <c r="F80" s="12">
        <v>7</v>
      </c>
      <c r="G80" s="13">
        <f>E80*F80</f>
        <v>1882.0530456852791</v>
      </c>
      <c r="H80" s="114">
        <f>G80*H8</f>
        <v>5659.333508375635</v>
      </c>
      <c r="I80" s="111">
        <f>ROUND(H80*1.25,0)</f>
        <v>7074</v>
      </c>
      <c r="J80" s="116">
        <f>ROUND(H80*$J$9,0)</f>
        <v>7346</v>
      </c>
      <c r="K80" s="150">
        <f t="shared" si="5"/>
        <v>3537</v>
      </c>
      <c r="L80" s="128">
        <f t="shared" si="6"/>
        <v>3673</v>
      </c>
      <c r="M80" s="150">
        <f t="shared" si="7"/>
        <v>2829.6000000000004</v>
      </c>
      <c r="N80" s="116">
        <f t="shared" si="8"/>
        <v>2938.4</v>
      </c>
      <c r="P80" s="111"/>
      <c r="Q80" s="119"/>
      <c r="S80" s="111">
        <f t="shared" si="9"/>
        <v>7074</v>
      </c>
      <c r="T80" s="111">
        <f t="shared" si="9"/>
        <v>7346</v>
      </c>
      <c r="V80" s="111"/>
      <c r="W80" s="111"/>
    </row>
    <row r="81" spans="1:23" ht="12.75">
      <c r="A81" s="98"/>
      <c r="B81" s="7" t="s">
        <v>241</v>
      </c>
      <c r="C81" s="10"/>
      <c r="D81" s="14"/>
      <c r="E81" s="12"/>
      <c r="F81" s="12"/>
      <c r="G81" s="11"/>
      <c r="H81" s="114"/>
      <c r="I81" s="111"/>
      <c r="J81" s="119"/>
      <c r="K81" s="150">
        <f t="shared" si="5"/>
        <v>0</v>
      </c>
      <c r="L81" s="128">
        <f t="shared" si="6"/>
        <v>0</v>
      </c>
      <c r="M81" s="150">
        <f t="shared" si="7"/>
        <v>0</v>
      </c>
      <c r="N81" s="116">
        <f t="shared" si="8"/>
        <v>0</v>
      </c>
      <c r="P81" s="111"/>
      <c r="Q81" s="116"/>
      <c r="S81" s="111">
        <f t="shared" si="9"/>
        <v>0</v>
      </c>
      <c r="T81" s="111">
        <f t="shared" si="9"/>
        <v>0</v>
      </c>
      <c r="V81" s="111" t="e">
        <f>I81/P81*100</f>
        <v>#DIV/0!</v>
      </c>
      <c r="W81" s="111" t="e">
        <f>J81/Q81*100</f>
        <v>#DIV/0!</v>
      </c>
    </row>
    <row r="82" spans="1:23" ht="12.75">
      <c r="A82" s="98"/>
      <c r="B82" s="7"/>
      <c r="C82" s="10"/>
      <c r="D82" s="14"/>
      <c r="E82" s="12"/>
      <c r="F82" s="12"/>
      <c r="G82" s="11"/>
      <c r="H82" s="114"/>
      <c r="I82" s="111"/>
      <c r="J82" s="119"/>
      <c r="K82" s="150">
        <f t="shared" si="5"/>
        <v>0</v>
      </c>
      <c r="L82" s="128">
        <f t="shared" si="6"/>
        <v>0</v>
      </c>
      <c r="M82" s="150">
        <f t="shared" si="7"/>
        <v>0</v>
      </c>
      <c r="N82" s="116">
        <f t="shared" si="8"/>
        <v>0</v>
      </c>
      <c r="P82" s="111"/>
      <c r="Q82" s="119"/>
      <c r="S82" s="111">
        <f t="shared" si="9"/>
        <v>0</v>
      </c>
      <c r="T82" s="111">
        <f t="shared" si="9"/>
        <v>0</v>
      </c>
      <c r="V82" s="111"/>
      <c r="W82" s="111"/>
    </row>
    <row r="83" spans="1:23" ht="12.75">
      <c r="A83" s="98" t="s">
        <v>242</v>
      </c>
      <c r="B83" s="7" t="s">
        <v>243</v>
      </c>
      <c r="C83" s="10" t="s">
        <v>37</v>
      </c>
      <c r="D83" s="14" t="s">
        <v>32</v>
      </c>
      <c r="E83" s="12">
        <f>E80</f>
        <v>268.8647208121827</v>
      </c>
      <c r="F83" s="12">
        <v>3</v>
      </c>
      <c r="G83" s="13">
        <f>E83*F83</f>
        <v>806.5941624365482</v>
      </c>
      <c r="H83" s="114">
        <f>G83*H8</f>
        <v>2425.4286464467004</v>
      </c>
      <c r="I83" s="111">
        <f>ROUND(H83*1.25,0)</f>
        <v>3032</v>
      </c>
      <c r="J83" s="116"/>
      <c r="K83" s="150">
        <f t="shared" si="5"/>
        <v>1516</v>
      </c>
      <c r="L83" s="128">
        <f t="shared" si="6"/>
        <v>0</v>
      </c>
      <c r="M83" s="150">
        <f t="shared" si="7"/>
        <v>1212.8</v>
      </c>
      <c r="N83" s="116">
        <f t="shared" si="8"/>
        <v>0</v>
      </c>
      <c r="P83" s="111"/>
      <c r="Q83" s="119"/>
      <c r="S83" s="111">
        <f t="shared" si="9"/>
        <v>3032</v>
      </c>
      <c r="T83" s="111">
        <f t="shared" si="9"/>
        <v>0</v>
      </c>
      <c r="V83" s="111"/>
      <c r="W83" s="111"/>
    </row>
    <row r="84" spans="1:23" ht="12.75">
      <c r="A84" s="98"/>
      <c r="B84" s="7" t="s">
        <v>244</v>
      </c>
      <c r="C84" s="10"/>
      <c r="D84" s="14"/>
      <c r="E84" s="12"/>
      <c r="F84" s="12"/>
      <c r="G84" s="13"/>
      <c r="H84" s="114"/>
      <c r="I84" s="111"/>
      <c r="J84" s="119"/>
      <c r="K84" s="150">
        <f t="shared" si="5"/>
        <v>0</v>
      </c>
      <c r="L84" s="128">
        <f t="shared" si="6"/>
        <v>0</v>
      </c>
      <c r="M84" s="150">
        <f t="shared" si="7"/>
        <v>0</v>
      </c>
      <c r="N84" s="116">
        <f t="shared" si="8"/>
        <v>0</v>
      </c>
      <c r="P84" s="111"/>
      <c r="Q84" s="116"/>
      <c r="S84" s="111">
        <f t="shared" si="9"/>
        <v>0</v>
      </c>
      <c r="T84" s="111">
        <f t="shared" si="9"/>
        <v>0</v>
      </c>
      <c r="V84" s="111" t="e">
        <f>I84/P84*100</f>
        <v>#DIV/0!</v>
      </c>
      <c r="W84" s="111" t="e">
        <f>J84/Q84*100</f>
        <v>#DIV/0!</v>
      </c>
    </row>
    <row r="85" spans="1:23" ht="12.75">
      <c r="A85" s="98"/>
      <c r="B85" s="7"/>
      <c r="C85" s="10"/>
      <c r="D85" s="14"/>
      <c r="E85" s="12"/>
      <c r="F85" s="12"/>
      <c r="G85" s="9"/>
      <c r="H85" s="124"/>
      <c r="I85" s="111"/>
      <c r="J85" s="119"/>
      <c r="K85" s="150">
        <f t="shared" si="5"/>
        <v>0</v>
      </c>
      <c r="L85" s="128">
        <f t="shared" si="6"/>
        <v>0</v>
      </c>
      <c r="M85" s="150">
        <f t="shared" si="7"/>
        <v>0</v>
      </c>
      <c r="N85" s="116">
        <f t="shared" si="8"/>
        <v>0</v>
      </c>
      <c r="P85" s="111"/>
      <c r="Q85" s="116"/>
      <c r="S85" s="111">
        <f t="shared" si="9"/>
        <v>0</v>
      </c>
      <c r="T85" s="111">
        <f t="shared" si="9"/>
        <v>0</v>
      </c>
      <c r="V85" s="111"/>
      <c r="W85" s="111"/>
    </row>
    <row r="86" spans="1:23" ht="12.75">
      <c r="A86" s="98" t="s">
        <v>245</v>
      </c>
      <c r="B86" s="7" t="s">
        <v>246</v>
      </c>
      <c r="C86" s="10" t="s">
        <v>37</v>
      </c>
      <c r="D86" s="14" t="s">
        <v>32</v>
      </c>
      <c r="E86" s="12">
        <f>E83</f>
        <v>268.8647208121827</v>
      </c>
      <c r="F86" s="12">
        <v>1</v>
      </c>
      <c r="G86" s="13">
        <f>E86*F86</f>
        <v>268.8647208121827</v>
      </c>
      <c r="H86" s="114">
        <f>G86*H8</f>
        <v>808.4762154822334</v>
      </c>
      <c r="I86" s="111">
        <f>ROUND(H86*1.25,0)</f>
        <v>1011</v>
      </c>
      <c r="J86" s="116">
        <f>ROUND(H86*$J$9,0)</f>
        <v>1049</v>
      </c>
      <c r="K86" s="150">
        <f t="shared" si="5"/>
        <v>505.5</v>
      </c>
      <c r="L86" s="128">
        <f t="shared" si="6"/>
        <v>524.5</v>
      </c>
      <c r="M86" s="150">
        <f t="shared" si="7"/>
        <v>404.40000000000003</v>
      </c>
      <c r="N86" s="116">
        <f t="shared" si="8"/>
        <v>419.6</v>
      </c>
      <c r="P86" s="111"/>
      <c r="Q86" s="112"/>
      <c r="S86" s="111">
        <f t="shared" si="9"/>
        <v>1011</v>
      </c>
      <c r="T86" s="111">
        <f t="shared" si="9"/>
        <v>1049</v>
      </c>
      <c r="V86" s="111"/>
      <c r="W86" s="111"/>
    </row>
    <row r="87" spans="1:23" ht="12.75">
      <c r="A87" s="98"/>
      <c r="B87" s="7" t="s">
        <v>247</v>
      </c>
      <c r="C87" s="10"/>
      <c r="D87" s="14"/>
      <c r="E87" s="12"/>
      <c r="F87" s="12"/>
      <c r="G87" s="13"/>
      <c r="H87" s="114"/>
      <c r="I87" s="111"/>
      <c r="J87" s="119"/>
      <c r="K87" s="150">
        <f t="shared" si="5"/>
        <v>0</v>
      </c>
      <c r="L87" s="128">
        <f t="shared" si="6"/>
        <v>0</v>
      </c>
      <c r="M87" s="150">
        <f t="shared" si="7"/>
        <v>0</v>
      </c>
      <c r="N87" s="116">
        <f t="shared" si="8"/>
        <v>0</v>
      </c>
      <c r="P87" s="111"/>
      <c r="Q87" s="116"/>
      <c r="S87" s="111">
        <f t="shared" si="9"/>
        <v>0</v>
      </c>
      <c r="T87" s="111">
        <f t="shared" si="9"/>
        <v>0</v>
      </c>
      <c r="V87" s="111" t="e">
        <f>I87/P87*100</f>
        <v>#DIV/0!</v>
      </c>
      <c r="W87" s="111" t="e">
        <f>J87/Q87*100</f>
        <v>#DIV/0!</v>
      </c>
    </row>
    <row r="88" spans="1:23" ht="12.75">
      <c r="A88" s="98"/>
      <c r="B88" s="7"/>
      <c r="C88" s="10"/>
      <c r="D88" s="14"/>
      <c r="E88" s="12"/>
      <c r="F88" s="12"/>
      <c r="G88" s="13"/>
      <c r="H88" s="114"/>
      <c r="I88" s="111"/>
      <c r="J88" s="119"/>
      <c r="K88" s="150">
        <f t="shared" si="5"/>
        <v>0</v>
      </c>
      <c r="L88" s="128">
        <f t="shared" si="6"/>
        <v>0</v>
      </c>
      <c r="M88" s="150">
        <f t="shared" si="7"/>
        <v>0</v>
      </c>
      <c r="N88" s="116">
        <f t="shared" si="8"/>
        <v>0</v>
      </c>
      <c r="P88" s="111"/>
      <c r="Q88" s="116"/>
      <c r="S88" s="111">
        <f t="shared" si="9"/>
        <v>0</v>
      </c>
      <c r="T88" s="111">
        <f t="shared" si="9"/>
        <v>0</v>
      </c>
      <c r="V88" s="111"/>
      <c r="W88" s="111"/>
    </row>
    <row r="89" spans="1:23" ht="12.75">
      <c r="A89" s="98" t="s">
        <v>248</v>
      </c>
      <c r="B89" s="7" t="s">
        <v>249</v>
      </c>
      <c r="C89" s="10" t="s">
        <v>37</v>
      </c>
      <c r="D89" s="18" t="s">
        <v>32</v>
      </c>
      <c r="E89" s="12">
        <f>E86</f>
        <v>268.8647208121827</v>
      </c>
      <c r="F89" s="12">
        <v>1.5</v>
      </c>
      <c r="G89" s="13">
        <f>E89*F89</f>
        <v>403.2970812182741</v>
      </c>
      <c r="H89" s="114">
        <f>G89*H8</f>
        <v>1212.7143232233502</v>
      </c>
      <c r="I89" s="111">
        <f>ROUND(H89*1.25,0)</f>
        <v>1516</v>
      </c>
      <c r="J89" s="116"/>
      <c r="K89" s="150">
        <f t="shared" si="5"/>
        <v>758</v>
      </c>
      <c r="L89" s="128">
        <f t="shared" si="6"/>
        <v>0</v>
      </c>
      <c r="M89" s="150">
        <f t="shared" si="7"/>
        <v>606.4</v>
      </c>
      <c r="N89" s="116">
        <f t="shared" si="8"/>
        <v>0</v>
      </c>
      <c r="P89" s="111"/>
      <c r="Q89" s="117"/>
      <c r="S89" s="111">
        <f t="shared" si="9"/>
        <v>1516</v>
      </c>
      <c r="T89" s="111">
        <f t="shared" si="9"/>
        <v>0</v>
      </c>
      <c r="V89" s="111"/>
      <c r="W89" s="111"/>
    </row>
    <row r="90" spans="1:23" ht="12.75">
      <c r="A90" s="98"/>
      <c r="B90" s="31" t="s">
        <v>250</v>
      </c>
      <c r="C90" s="10"/>
      <c r="D90" s="14"/>
      <c r="E90" s="12"/>
      <c r="F90" s="12"/>
      <c r="G90" s="13"/>
      <c r="H90" s="114"/>
      <c r="I90" s="111"/>
      <c r="J90" s="119"/>
      <c r="K90" s="150">
        <f t="shared" si="5"/>
        <v>0</v>
      </c>
      <c r="L90" s="128">
        <f t="shared" si="6"/>
        <v>0</v>
      </c>
      <c r="M90" s="150">
        <f t="shared" si="7"/>
        <v>0</v>
      </c>
      <c r="N90" s="116">
        <f t="shared" si="8"/>
        <v>0</v>
      </c>
      <c r="P90" s="111"/>
      <c r="Q90" s="117"/>
      <c r="S90" s="111">
        <f t="shared" si="9"/>
        <v>0</v>
      </c>
      <c r="T90" s="111">
        <f t="shared" si="9"/>
        <v>0</v>
      </c>
      <c r="V90" s="111"/>
      <c r="W90" s="111"/>
    </row>
    <row r="91" spans="1:23" ht="12.75">
      <c r="A91" s="98"/>
      <c r="B91" s="31" t="s">
        <v>251</v>
      </c>
      <c r="C91" s="10"/>
      <c r="D91" s="14"/>
      <c r="E91" s="12"/>
      <c r="F91" s="8"/>
      <c r="G91" s="13"/>
      <c r="H91" s="114"/>
      <c r="I91" s="111"/>
      <c r="J91" s="119"/>
      <c r="K91" s="150">
        <f t="shared" si="5"/>
        <v>0</v>
      </c>
      <c r="L91" s="128">
        <f t="shared" si="6"/>
        <v>0</v>
      </c>
      <c r="M91" s="150">
        <f t="shared" si="7"/>
        <v>0</v>
      </c>
      <c r="N91" s="116">
        <f t="shared" si="8"/>
        <v>0</v>
      </c>
      <c r="P91" s="111"/>
      <c r="Q91" s="116"/>
      <c r="S91" s="111">
        <f t="shared" si="9"/>
        <v>0</v>
      </c>
      <c r="T91" s="111">
        <f t="shared" si="9"/>
        <v>0</v>
      </c>
      <c r="V91" s="111" t="e">
        <f>I91/P91*100</f>
        <v>#DIV/0!</v>
      </c>
      <c r="W91" s="111" t="e">
        <f>J91/Q91*100</f>
        <v>#DIV/0!</v>
      </c>
    </row>
    <row r="92" spans="1:23" ht="12.75">
      <c r="A92" s="98"/>
      <c r="B92" s="31"/>
      <c r="C92" s="10"/>
      <c r="D92" s="14"/>
      <c r="E92" s="12"/>
      <c r="F92" s="8"/>
      <c r="G92" s="13"/>
      <c r="H92" s="114"/>
      <c r="I92" s="111"/>
      <c r="J92" s="119"/>
      <c r="K92" s="150">
        <f t="shared" si="5"/>
        <v>0</v>
      </c>
      <c r="L92" s="128">
        <f t="shared" si="6"/>
        <v>0</v>
      </c>
      <c r="M92" s="150">
        <f t="shared" si="7"/>
        <v>0</v>
      </c>
      <c r="N92" s="116">
        <f t="shared" si="8"/>
        <v>0</v>
      </c>
      <c r="P92" s="111"/>
      <c r="Q92" s="116"/>
      <c r="S92" s="111">
        <f t="shared" si="9"/>
        <v>0</v>
      </c>
      <c r="T92" s="111">
        <f t="shared" si="9"/>
        <v>0</v>
      </c>
      <c r="V92" s="111"/>
      <c r="W92" s="111"/>
    </row>
    <row r="93" spans="1:23" ht="12.75">
      <c r="A93" s="98" t="s">
        <v>252</v>
      </c>
      <c r="B93" s="31" t="s">
        <v>36</v>
      </c>
      <c r="C93" s="10" t="s">
        <v>37</v>
      </c>
      <c r="D93" s="18" t="s">
        <v>32</v>
      </c>
      <c r="E93" s="12">
        <f>E89</f>
        <v>268.8647208121827</v>
      </c>
      <c r="F93" s="12">
        <v>5</v>
      </c>
      <c r="G93" s="13">
        <f>E93*F93</f>
        <v>1344.3236040609136</v>
      </c>
      <c r="H93" s="114">
        <f>G93*H8</f>
        <v>4042.381077411167</v>
      </c>
      <c r="I93" s="111">
        <f>ROUND(H93*1.25,0)</f>
        <v>5053</v>
      </c>
      <c r="J93" s="116"/>
      <c r="K93" s="150">
        <f t="shared" si="5"/>
        <v>2526.5</v>
      </c>
      <c r="L93" s="128">
        <f t="shared" si="6"/>
        <v>0</v>
      </c>
      <c r="M93" s="150">
        <f t="shared" si="7"/>
        <v>2021.2</v>
      </c>
      <c r="N93" s="116">
        <f t="shared" si="8"/>
        <v>0</v>
      </c>
      <c r="P93" s="111"/>
      <c r="Q93" s="117"/>
      <c r="S93" s="111">
        <f t="shared" si="9"/>
        <v>5053</v>
      </c>
      <c r="T93" s="111">
        <f t="shared" si="9"/>
        <v>0</v>
      </c>
      <c r="V93" s="111"/>
      <c r="W93" s="111"/>
    </row>
    <row r="94" spans="1:23" ht="12.75">
      <c r="A94" s="98"/>
      <c r="B94" s="7"/>
      <c r="C94" s="10"/>
      <c r="D94" s="14"/>
      <c r="E94" s="12"/>
      <c r="F94" s="8"/>
      <c r="G94" s="13"/>
      <c r="H94" s="114"/>
      <c r="I94" s="111"/>
      <c r="J94" s="119"/>
      <c r="K94" s="150">
        <f t="shared" si="5"/>
        <v>0</v>
      </c>
      <c r="L94" s="128">
        <f t="shared" si="6"/>
        <v>0</v>
      </c>
      <c r="M94" s="150">
        <f t="shared" si="7"/>
        <v>0</v>
      </c>
      <c r="N94" s="116">
        <f t="shared" si="8"/>
        <v>0</v>
      </c>
      <c r="P94" s="111"/>
      <c r="Q94" s="117"/>
      <c r="S94" s="111">
        <f t="shared" si="9"/>
        <v>0</v>
      </c>
      <c r="T94" s="111">
        <f t="shared" si="9"/>
        <v>0</v>
      </c>
      <c r="V94" s="111"/>
      <c r="W94" s="111"/>
    </row>
    <row r="95" spans="1:23" ht="12.75">
      <c r="A95" s="98" t="s">
        <v>253</v>
      </c>
      <c r="B95" s="7" t="s">
        <v>254</v>
      </c>
      <c r="C95" s="10" t="s">
        <v>37</v>
      </c>
      <c r="D95" s="18" t="s">
        <v>32</v>
      </c>
      <c r="E95" s="12">
        <f>E93</f>
        <v>268.8647208121827</v>
      </c>
      <c r="F95" s="12">
        <v>0.5</v>
      </c>
      <c r="G95" s="13">
        <f>E95*F95</f>
        <v>134.43236040609136</v>
      </c>
      <c r="H95" s="114">
        <f>G95*H8</f>
        <v>404.2381077411167</v>
      </c>
      <c r="I95" s="111">
        <f>ROUND(H95*1.25,0)</f>
        <v>505</v>
      </c>
      <c r="J95" s="116">
        <f>ROUND(H95*$J$9,0)</f>
        <v>525</v>
      </c>
      <c r="K95" s="150">
        <f t="shared" si="5"/>
        <v>252.5</v>
      </c>
      <c r="L95" s="128">
        <f t="shared" si="6"/>
        <v>262.5</v>
      </c>
      <c r="M95" s="150">
        <f t="shared" si="7"/>
        <v>202</v>
      </c>
      <c r="N95" s="116">
        <f t="shared" si="8"/>
        <v>210</v>
      </c>
      <c r="P95" s="111"/>
      <c r="Q95" s="112"/>
      <c r="S95" s="111">
        <f t="shared" si="9"/>
        <v>505</v>
      </c>
      <c r="T95" s="111">
        <f t="shared" si="9"/>
        <v>525</v>
      </c>
      <c r="V95" s="111" t="e">
        <f>I95/P95*100</f>
        <v>#DIV/0!</v>
      </c>
      <c r="W95" s="111"/>
    </row>
    <row r="96" spans="1:23" ht="12.75">
      <c r="A96" s="98"/>
      <c r="B96" s="7" t="s">
        <v>255</v>
      </c>
      <c r="C96" s="10"/>
      <c r="D96" s="14"/>
      <c r="E96" s="12"/>
      <c r="F96" s="12"/>
      <c r="G96" s="13"/>
      <c r="H96" s="114"/>
      <c r="I96" s="111"/>
      <c r="J96" s="119"/>
      <c r="K96" s="150">
        <f t="shared" si="5"/>
        <v>0</v>
      </c>
      <c r="L96" s="128">
        <f t="shared" si="6"/>
        <v>0</v>
      </c>
      <c r="M96" s="150">
        <f t="shared" si="7"/>
        <v>0</v>
      </c>
      <c r="N96" s="116">
        <f t="shared" si="8"/>
        <v>0</v>
      </c>
      <c r="P96" s="111"/>
      <c r="Q96" s="112"/>
      <c r="S96" s="111">
        <f t="shared" si="9"/>
        <v>0</v>
      </c>
      <c r="T96" s="111">
        <f t="shared" si="9"/>
        <v>0</v>
      </c>
      <c r="V96" s="111"/>
      <c r="W96" s="111"/>
    </row>
    <row r="97" spans="1:23" ht="12.75">
      <c r="A97" s="98"/>
      <c r="B97" s="7"/>
      <c r="C97" s="10"/>
      <c r="D97" s="14"/>
      <c r="E97" s="12"/>
      <c r="F97" s="8"/>
      <c r="G97" s="13"/>
      <c r="H97" s="114"/>
      <c r="I97" s="111"/>
      <c r="J97" s="119"/>
      <c r="K97" s="150">
        <f t="shared" si="5"/>
        <v>0</v>
      </c>
      <c r="L97" s="128">
        <f t="shared" si="6"/>
        <v>0</v>
      </c>
      <c r="M97" s="150">
        <f t="shared" si="7"/>
        <v>0</v>
      </c>
      <c r="N97" s="116">
        <f t="shared" si="8"/>
        <v>0</v>
      </c>
      <c r="P97" s="114"/>
      <c r="Q97" s="115"/>
      <c r="S97" s="111">
        <f t="shared" si="9"/>
        <v>0</v>
      </c>
      <c r="T97" s="111">
        <f t="shared" si="9"/>
        <v>0</v>
      </c>
      <c r="V97" s="111"/>
      <c r="W97" s="111"/>
    </row>
    <row r="98" spans="1:23" ht="12.75">
      <c r="A98" s="98" t="s">
        <v>256</v>
      </c>
      <c r="B98" s="7" t="s">
        <v>187</v>
      </c>
      <c r="C98" s="10" t="s">
        <v>37</v>
      </c>
      <c r="D98" s="18" t="s">
        <v>32</v>
      </c>
      <c r="E98" s="12">
        <f>E95</f>
        <v>268.8647208121827</v>
      </c>
      <c r="F98" s="12">
        <v>0.8</v>
      </c>
      <c r="G98" s="13">
        <f>E98*F98</f>
        <v>215.09177664974618</v>
      </c>
      <c r="H98" s="114">
        <f>G98*H8</f>
        <v>646.7809723857868</v>
      </c>
      <c r="I98" s="111">
        <f>ROUND(H98*1.25,0)</f>
        <v>808</v>
      </c>
      <c r="J98" s="116">
        <f>ROUND(H98*$J$9,0)</f>
        <v>840</v>
      </c>
      <c r="K98" s="150">
        <f t="shared" si="5"/>
        <v>404</v>
      </c>
      <c r="L98" s="128">
        <f t="shared" si="6"/>
        <v>420</v>
      </c>
      <c r="M98" s="150">
        <f t="shared" si="7"/>
        <v>323.20000000000005</v>
      </c>
      <c r="N98" s="116">
        <f t="shared" si="8"/>
        <v>336</v>
      </c>
      <c r="P98" s="114"/>
      <c r="Q98" s="115"/>
      <c r="S98" s="111">
        <f t="shared" si="9"/>
        <v>808</v>
      </c>
      <c r="T98" s="111">
        <f t="shared" si="9"/>
        <v>840</v>
      </c>
      <c r="V98" s="111"/>
      <c r="W98" s="111"/>
    </row>
    <row r="99" spans="1:23" ht="12.75">
      <c r="A99" s="98"/>
      <c r="B99" s="7"/>
      <c r="C99" s="10"/>
      <c r="D99" s="14"/>
      <c r="E99" s="12"/>
      <c r="F99" s="12"/>
      <c r="G99" s="13"/>
      <c r="H99" s="114"/>
      <c r="I99" s="111"/>
      <c r="J99" s="119"/>
      <c r="K99" s="150">
        <f t="shared" si="5"/>
        <v>0</v>
      </c>
      <c r="L99" s="128">
        <f t="shared" si="6"/>
        <v>0</v>
      </c>
      <c r="M99" s="150">
        <f t="shared" si="7"/>
        <v>0</v>
      </c>
      <c r="N99" s="116">
        <f t="shared" si="8"/>
        <v>0</v>
      </c>
      <c r="P99" s="111"/>
      <c r="Q99" s="115"/>
      <c r="S99" s="111">
        <f t="shared" si="9"/>
        <v>0</v>
      </c>
      <c r="T99" s="111">
        <f t="shared" si="9"/>
        <v>0</v>
      </c>
      <c r="V99" s="111" t="e">
        <f>I99/P99*100</f>
        <v>#DIV/0!</v>
      </c>
      <c r="W99" s="111"/>
    </row>
    <row r="100" spans="1:23" ht="12.75">
      <c r="A100" s="98" t="s">
        <v>257</v>
      </c>
      <c r="B100" s="7" t="s">
        <v>189</v>
      </c>
      <c r="C100" s="10" t="s">
        <v>37</v>
      </c>
      <c r="D100" s="18" t="s">
        <v>32</v>
      </c>
      <c r="E100" s="12">
        <f>E98</f>
        <v>268.8647208121827</v>
      </c>
      <c r="F100" s="12">
        <v>1</v>
      </c>
      <c r="G100" s="13">
        <f>E100*F100</f>
        <v>268.8647208121827</v>
      </c>
      <c r="H100" s="114">
        <f>G100*H8</f>
        <v>808.4762154822334</v>
      </c>
      <c r="I100" s="111">
        <f>ROUND(H100*1.25,0)</f>
        <v>1011</v>
      </c>
      <c r="J100" s="116">
        <f>ROUND(H100*$J$9,0)</f>
        <v>1049</v>
      </c>
      <c r="K100" s="150">
        <f t="shared" si="5"/>
        <v>505.5</v>
      </c>
      <c r="L100" s="128">
        <f t="shared" si="6"/>
        <v>524.5</v>
      </c>
      <c r="M100" s="150">
        <f t="shared" si="7"/>
        <v>404.40000000000003</v>
      </c>
      <c r="N100" s="116">
        <f t="shared" si="8"/>
        <v>419.6</v>
      </c>
      <c r="P100" s="114"/>
      <c r="Q100" s="115"/>
      <c r="S100" s="111">
        <f t="shared" si="9"/>
        <v>1011</v>
      </c>
      <c r="T100" s="111">
        <f t="shared" si="9"/>
        <v>1049</v>
      </c>
      <c r="V100" s="111"/>
      <c r="W100" s="111"/>
    </row>
    <row r="101" spans="1:23" ht="12.75">
      <c r="A101" s="98"/>
      <c r="B101" s="80" t="s">
        <v>258</v>
      </c>
      <c r="C101" s="10"/>
      <c r="D101" s="14"/>
      <c r="E101" s="12"/>
      <c r="F101" s="12"/>
      <c r="G101" s="13"/>
      <c r="H101" s="114"/>
      <c r="I101" s="111"/>
      <c r="J101" s="119"/>
      <c r="K101" s="150">
        <f t="shared" si="5"/>
        <v>0</v>
      </c>
      <c r="L101" s="128">
        <f t="shared" si="6"/>
        <v>0</v>
      </c>
      <c r="M101" s="150">
        <f t="shared" si="7"/>
        <v>0</v>
      </c>
      <c r="N101" s="116">
        <f t="shared" si="8"/>
        <v>0</v>
      </c>
      <c r="P101" s="111"/>
      <c r="Q101" s="115"/>
      <c r="S101" s="111">
        <f t="shared" si="9"/>
        <v>0</v>
      </c>
      <c r="T101" s="111">
        <f t="shared" si="9"/>
        <v>0</v>
      </c>
      <c r="V101" s="111" t="e">
        <f>I101/P101*100</f>
        <v>#DIV/0!</v>
      </c>
      <c r="W101" s="111"/>
    </row>
    <row r="102" spans="1:23" ht="12.75">
      <c r="A102" s="98"/>
      <c r="B102" s="7"/>
      <c r="C102" s="10"/>
      <c r="D102" s="14"/>
      <c r="E102" s="12"/>
      <c r="F102" s="12"/>
      <c r="G102" s="13"/>
      <c r="H102" s="114"/>
      <c r="I102" s="111"/>
      <c r="J102" s="119"/>
      <c r="K102" s="150">
        <f t="shared" si="5"/>
        <v>0</v>
      </c>
      <c r="L102" s="128">
        <f t="shared" si="6"/>
        <v>0</v>
      </c>
      <c r="M102" s="150">
        <f t="shared" si="7"/>
        <v>0</v>
      </c>
      <c r="N102" s="116">
        <f t="shared" si="8"/>
        <v>0</v>
      </c>
      <c r="P102" s="114"/>
      <c r="Q102" s="115"/>
      <c r="S102" s="111">
        <f t="shared" si="9"/>
        <v>0</v>
      </c>
      <c r="T102" s="111">
        <f t="shared" si="9"/>
        <v>0</v>
      </c>
      <c r="V102" s="111"/>
      <c r="W102" s="111"/>
    </row>
    <row r="103" spans="1:23" ht="12.75">
      <c r="A103" s="98" t="s">
        <v>259</v>
      </c>
      <c r="B103" s="7" t="s">
        <v>260</v>
      </c>
      <c r="C103" s="10" t="s">
        <v>37</v>
      </c>
      <c r="D103" s="18" t="s">
        <v>32</v>
      </c>
      <c r="E103" s="12">
        <f>E100</f>
        <v>268.8647208121827</v>
      </c>
      <c r="F103" s="12">
        <v>1.5</v>
      </c>
      <c r="G103" s="13">
        <f>E103*F103</f>
        <v>403.2970812182741</v>
      </c>
      <c r="H103" s="114">
        <f>G103*H8</f>
        <v>1212.7143232233502</v>
      </c>
      <c r="I103" s="111">
        <f>ROUND(H103*1.25,0)</f>
        <v>1516</v>
      </c>
      <c r="J103" s="116">
        <f>ROUND(H103*$J$9,0)</f>
        <v>1574</v>
      </c>
      <c r="K103" s="150">
        <f t="shared" si="5"/>
        <v>758</v>
      </c>
      <c r="L103" s="128">
        <f t="shared" si="6"/>
        <v>787</v>
      </c>
      <c r="M103" s="150">
        <f t="shared" si="7"/>
        <v>606.4</v>
      </c>
      <c r="N103" s="116">
        <f t="shared" si="8"/>
        <v>629.6</v>
      </c>
      <c r="P103" s="114"/>
      <c r="Q103" s="115"/>
      <c r="S103" s="111">
        <f t="shared" si="9"/>
        <v>1516</v>
      </c>
      <c r="T103" s="111">
        <f t="shared" si="9"/>
        <v>1574</v>
      </c>
      <c r="V103" s="111"/>
      <c r="W103" s="111"/>
    </row>
    <row r="104" spans="1:23" ht="12.75">
      <c r="A104" s="98"/>
      <c r="B104" s="7" t="s">
        <v>193</v>
      </c>
      <c r="C104" s="10"/>
      <c r="D104" s="14"/>
      <c r="E104" s="12"/>
      <c r="F104" s="12"/>
      <c r="G104" s="13"/>
      <c r="H104" s="114"/>
      <c r="I104" s="111"/>
      <c r="J104" s="119"/>
      <c r="K104" s="150">
        <f t="shared" si="5"/>
        <v>0</v>
      </c>
      <c r="L104" s="128">
        <f t="shared" si="6"/>
        <v>0</v>
      </c>
      <c r="M104" s="150">
        <f t="shared" si="7"/>
        <v>0</v>
      </c>
      <c r="N104" s="116">
        <f t="shared" si="8"/>
        <v>0</v>
      </c>
      <c r="P104" s="114"/>
      <c r="Q104" s="115"/>
      <c r="S104" s="111">
        <f t="shared" si="9"/>
        <v>0</v>
      </c>
      <c r="T104" s="111">
        <f t="shared" si="9"/>
        <v>0</v>
      </c>
      <c r="V104" s="111"/>
      <c r="W104" s="111"/>
    </row>
    <row r="105" spans="1:23" ht="12.75">
      <c r="A105" s="98"/>
      <c r="B105" s="7"/>
      <c r="C105" s="10"/>
      <c r="D105" s="14"/>
      <c r="E105" s="12"/>
      <c r="F105" s="12"/>
      <c r="G105" s="13"/>
      <c r="H105" s="114"/>
      <c r="I105" s="111"/>
      <c r="J105" s="119"/>
      <c r="K105" s="150">
        <f t="shared" si="5"/>
        <v>0</v>
      </c>
      <c r="L105" s="128">
        <f t="shared" si="6"/>
        <v>0</v>
      </c>
      <c r="M105" s="150">
        <f t="shared" si="7"/>
        <v>0</v>
      </c>
      <c r="N105" s="116">
        <f t="shared" si="8"/>
        <v>0</v>
      </c>
      <c r="P105" s="111"/>
      <c r="Q105" s="116"/>
      <c r="S105" s="111">
        <f t="shared" si="9"/>
        <v>0</v>
      </c>
      <c r="T105" s="111">
        <f t="shared" si="9"/>
        <v>0</v>
      </c>
      <c r="V105" s="111" t="e">
        <f>I105/P105*100</f>
        <v>#DIV/0!</v>
      </c>
      <c r="W105" s="111" t="e">
        <f>J105/Q105*100</f>
        <v>#DIV/0!</v>
      </c>
    </row>
    <row r="106" spans="1:23" ht="12.75">
      <c r="A106" s="98" t="s">
        <v>261</v>
      </c>
      <c r="B106" s="7" t="s">
        <v>45</v>
      </c>
      <c r="C106" s="10" t="s">
        <v>37</v>
      </c>
      <c r="D106" s="18" t="s">
        <v>32</v>
      </c>
      <c r="E106" s="12">
        <f>E103</f>
        <v>268.8647208121827</v>
      </c>
      <c r="F106" s="12">
        <v>1</v>
      </c>
      <c r="G106" s="13">
        <f>E106*F106</f>
        <v>268.8647208121827</v>
      </c>
      <c r="H106" s="114">
        <f>G106*H8</f>
        <v>808.4762154822334</v>
      </c>
      <c r="I106" s="111">
        <f>ROUND(H106*1.25,0)</f>
        <v>1011</v>
      </c>
      <c r="J106" s="116">
        <f>ROUND(H106*$J$9,0)</f>
        <v>1049</v>
      </c>
      <c r="K106" s="150">
        <f t="shared" si="5"/>
        <v>505.5</v>
      </c>
      <c r="L106" s="128">
        <f t="shared" si="6"/>
        <v>524.5</v>
      </c>
      <c r="M106" s="150">
        <f t="shared" si="7"/>
        <v>404.40000000000003</v>
      </c>
      <c r="N106" s="116">
        <f t="shared" si="8"/>
        <v>419.6</v>
      </c>
      <c r="P106" s="111"/>
      <c r="Q106" s="112"/>
      <c r="S106" s="111">
        <f t="shared" si="9"/>
        <v>1011</v>
      </c>
      <c r="T106" s="111">
        <f t="shared" si="9"/>
        <v>1049</v>
      </c>
      <c r="V106" s="111"/>
      <c r="W106" s="111"/>
    </row>
    <row r="107" spans="1:23" ht="12.75">
      <c r="A107" s="98"/>
      <c r="B107" s="7"/>
      <c r="C107" s="10"/>
      <c r="D107" s="14"/>
      <c r="E107" s="12"/>
      <c r="F107" s="12"/>
      <c r="G107" s="13"/>
      <c r="H107" s="114"/>
      <c r="I107" s="111"/>
      <c r="J107" s="119"/>
      <c r="K107" s="150">
        <f t="shared" si="5"/>
        <v>0</v>
      </c>
      <c r="L107" s="128">
        <f t="shared" si="6"/>
        <v>0</v>
      </c>
      <c r="M107" s="150">
        <f t="shared" si="7"/>
        <v>0</v>
      </c>
      <c r="N107" s="116">
        <f t="shared" si="8"/>
        <v>0</v>
      </c>
      <c r="P107" s="111"/>
      <c r="Q107" s="112"/>
      <c r="S107" s="111">
        <f t="shared" si="9"/>
        <v>0</v>
      </c>
      <c r="T107" s="111">
        <f t="shared" si="9"/>
        <v>0</v>
      </c>
      <c r="V107" s="111"/>
      <c r="W107" s="111"/>
    </row>
    <row r="108" spans="1:23" ht="12.75">
      <c r="A108" s="98" t="s">
        <v>262</v>
      </c>
      <c r="B108" s="7" t="s">
        <v>263</v>
      </c>
      <c r="C108" s="10" t="s">
        <v>37</v>
      </c>
      <c r="D108" s="18" t="s">
        <v>32</v>
      </c>
      <c r="E108" s="12">
        <f>E106</f>
        <v>268.8647208121827</v>
      </c>
      <c r="F108" s="8">
        <v>0.8</v>
      </c>
      <c r="G108" s="13">
        <f>E108*F108</f>
        <v>215.09177664974618</v>
      </c>
      <c r="H108" s="114">
        <f>G108*H8</f>
        <v>646.7809723857868</v>
      </c>
      <c r="I108" s="111">
        <f>ROUND(H108*1.25,0)</f>
        <v>808</v>
      </c>
      <c r="J108" s="116"/>
      <c r="K108" s="150">
        <f t="shared" si="5"/>
        <v>404</v>
      </c>
      <c r="L108" s="128">
        <f t="shared" si="6"/>
        <v>0</v>
      </c>
      <c r="M108" s="150">
        <f t="shared" si="7"/>
        <v>323.20000000000005</v>
      </c>
      <c r="N108" s="116">
        <f t="shared" si="8"/>
        <v>0</v>
      </c>
      <c r="P108" s="111"/>
      <c r="Q108" s="116"/>
      <c r="S108" s="111">
        <f t="shared" si="9"/>
        <v>808</v>
      </c>
      <c r="T108" s="111">
        <f t="shared" si="9"/>
        <v>0</v>
      </c>
      <c r="V108" s="111" t="e">
        <f>I108/P108*100</f>
        <v>#DIV/0!</v>
      </c>
      <c r="W108" s="111" t="e">
        <f>J108/Q108*100</f>
        <v>#DIV/0!</v>
      </c>
    </row>
    <row r="109" spans="1:23" ht="12.75">
      <c r="A109" s="98"/>
      <c r="B109" s="7" t="s">
        <v>264</v>
      </c>
      <c r="C109" s="10"/>
      <c r="D109" s="14"/>
      <c r="E109" s="12"/>
      <c r="F109" s="12"/>
      <c r="G109" s="13"/>
      <c r="H109" s="114"/>
      <c r="I109" s="111"/>
      <c r="J109" s="119"/>
      <c r="K109" s="150">
        <f t="shared" si="5"/>
        <v>0</v>
      </c>
      <c r="L109" s="128">
        <f t="shared" si="6"/>
        <v>0</v>
      </c>
      <c r="M109" s="150">
        <f t="shared" si="7"/>
        <v>0</v>
      </c>
      <c r="N109" s="116">
        <f t="shared" si="8"/>
        <v>0</v>
      </c>
      <c r="P109" s="111"/>
      <c r="Q109" s="116"/>
      <c r="S109" s="111">
        <f t="shared" si="9"/>
        <v>0</v>
      </c>
      <c r="T109" s="111">
        <f t="shared" si="9"/>
        <v>0</v>
      </c>
      <c r="V109" s="111"/>
      <c r="W109" s="111"/>
    </row>
    <row r="110" spans="1:23" ht="12.75">
      <c r="A110" s="98"/>
      <c r="B110" s="7"/>
      <c r="C110" s="10"/>
      <c r="D110" s="14"/>
      <c r="E110" s="12"/>
      <c r="F110" s="12"/>
      <c r="G110" s="13"/>
      <c r="H110" s="114"/>
      <c r="I110" s="111"/>
      <c r="J110" s="119"/>
      <c r="K110" s="150">
        <f t="shared" si="5"/>
        <v>0</v>
      </c>
      <c r="L110" s="128">
        <f t="shared" si="6"/>
        <v>0</v>
      </c>
      <c r="M110" s="150">
        <f t="shared" si="7"/>
        <v>0</v>
      </c>
      <c r="N110" s="116">
        <f t="shared" si="8"/>
        <v>0</v>
      </c>
      <c r="P110" s="111"/>
      <c r="Q110" s="112"/>
      <c r="S110" s="111">
        <f t="shared" si="9"/>
        <v>0</v>
      </c>
      <c r="T110" s="111">
        <f t="shared" si="9"/>
        <v>0</v>
      </c>
      <c r="V110" s="111"/>
      <c r="W110" s="111"/>
    </row>
    <row r="111" spans="1:23" ht="12.75">
      <c r="A111" s="98" t="s">
        <v>265</v>
      </c>
      <c r="B111" s="7" t="s">
        <v>199</v>
      </c>
      <c r="C111" s="10" t="s">
        <v>37</v>
      </c>
      <c r="D111" s="18" t="s">
        <v>32</v>
      </c>
      <c r="E111" s="12">
        <f>E108</f>
        <v>268.8647208121827</v>
      </c>
      <c r="F111" s="12">
        <v>1.5</v>
      </c>
      <c r="G111" s="13">
        <f>E111*F111</f>
        <v>403.2970812182741</v>
      </c>
      <c r="H111" s="114">
        <f>G111*H8</f>
        <v>1212.7143232233502</v>
      </c>
      <c r="I111" s="111">
        <f>ROUND(H111*1.25,0)</f>
        <v>1516</v>
      </c>
      <c r="J111" s="116"/>
      <c r="K111" s="150">
        <f t="shared" si="5"/>
        <v>758</v>
      </c>
      <c r="L111" s="128">
        <f t="shared" si="6"/>
        <v>0</v>
      </c>
      <c r="M111" s="150">
        <f t="shared" si="7"/>
        <v>606.4</v>
      </c>
      <c r="N111" s="116">
        <f t="shared" si="8"/>
        <v>0</v>
      </c>
      <c r="P111" s="111"/>
      <c r="Q111" s="116"/>
      <c r="S111" s="111">
        <f t="shared" si="9"/>
        <v>1516</v>
      </c>
      <c r="T111" s="111">
        <f t="shared" si="9"/>
        <v>0</v>
      </c>
      <c r="V111" s="111" t="e">
        <f>I111/P111*100</f>
        <v>#DIV/0!</v>
      </c>
      <c r="W111" s="111" t="e">
        <f>J111/Q111*100</f>
        <v>#DIV/0!</v>
      </c>
    </row>
    <row r="112" spans="1:23" ht="12.75">
      <c r="A112" s="98"/>
      <c r="B112" s="7" t="s">
        <v>266</v>
      </c>
      <c r="C112" s="10"/>
      <c r="D112" s="14"/>
      <c r="E112" s="12"/>
      <c r="F112" s="12"/>
      <c r="G112" s="13"/>
      <c r="H112" s="114"/>
      <c r="I112" s="111"/>
      <c r="J112" s="119"/>
      <c r="K112" s="150">
        <f t="shared" si="5"/>
        <v>0</v>
      </c>
      <c r="L112" s="128">
        <f t="shared" si="6"/>
        <v>0</v>
      </c>
      <c r="M112" s="150">
        <f t="shared" si="7"/>
        <v>0</v>
      </c>
      <c r="N112" s="116">
        <f t="shared" si="8"/>
        <v>0</v>
      </c>
      <c r="P112" s="111"/>
      <c r="Q112" s="112"/>
      <c r="S112" s="111">
        <f t="shared" si="9"/>
        <v>0</v>
      </c>
      <c r="T112" s="111">
        <f t="shared" si="9"/>
        <v>0</v>
      </c>
      <c r="V112" s="111"/>
      <c r="W112" s="111"/>
    </row>
    <row r="113" spans="1:23" ht="12.75">
      <c r="A113" s="98"/>
      <c r="B113" s="7" t="s">
        <v>267</v>
      </c>
      <c r="C113" s="10"/>
      <c r="D113" s="14"/>
      <c r="E113" s="12"/>
      <c r="F113" s="8"/>
      <c r="G113" s="13"/>
      <c r="H113" s="114"/>
      <c r="I113" s="111"/>
      <c r="J113" s="119"/>
      <c r="K113" s="150">
        <f t="shared" si="5"/>
        <v>0</v>
      </c>
      <c r="L113" s="128">
        <f t="shared" si="6"/>
        <v>0</v>
      </c>
      <c r="M113" s="150">
        <f t="shared" si="7"/>
        <v>0</v>
      </c>
      <c r="N113" s="116">
        <f t="shared" si="8"/>
        <v>0</v>
      </c>
      <c r="P113" s="111"/>
      <c r="Q113" s="112"/>
      <c r="S113" s="111">
        <f t="shared" si="9"/>
        <v>0</v>
      </c>
      <c r="T113" s="111">
        <f t="shared" si="9"/>
        <v>0</v>
      </c>
      <c r="V113" s="111"/>
      <c r="W113" s="111"/>
    </row>
    <row r="114" spans="1:23" ht="22.5" customHeight="1">
      <c r="A114" s="98" t="s">
        <v>268</v>
      </c>
      <c r="B114" s="7" t="s">
        <v>269</v>
      </c>
      <c r="C114" s="10" t="s">
        <v>31</v>
      </c>
      <c r="D114" s="18" t="s">
        <v>32</v>
      </c>
      <c r="E114" s="12">
        <f>E111</f>
        <v>268.8647208121827</v>
      </c>
      <c r="F114" s="12">
        <v>2</v>
      </c>
      <c r="G114" s="13">
        <f>E114*F114</f>
        <v>537.7294416243654</v>
      </c>
      <c r="H114" s="114">
        <f>G114*H8</f>
        <v>1616.9524309644669</v>
      </c>
      <c r="I114" s="111">
        <f>ROUND(H114*1.25,0)</f>
        <v>2021</v>
      </c>
      <c r="J114" s="116"/>
      <c r="K114" s="150">
        <f t="shared" si="5"/>
        <v>1010.5</v>
      </c>
      <c r="L114" s="128">
        <f t="shared" si="6"/>
        <v>0</v>
      </c>
      <c r="M114" s="150">
        <f t="shared" si="7"/>
        <v>808.4000000000001</v>
      </c>
      <c r="N114" s="116">
        <f t="shared" si="8"/>
        <v>0</v>
      </c>
      <c r="P114" s="111"/>
      <c r="Q114" s="116"/>
      <c r="S114" s="111">
        <f t="shared" si="9"/>
        <v>2021</v>
      </c>
      <c r="T114" s="111">
        <f t="shared" si="9"/>
        <v>0</v>
      </c>
      <c r="V114" s="111" t="e">
        <f>I114/P114*100</f>
        <v>#DIV/0!</v>
      </c>
      <c r="W114" s="111"/>
    </row>
    <row r="115" spans="1:23" ht="12.75">
      <c r="A115" s="98"/>
      <c r="B115" s="7"/>
      <c r="C115" s="10"/>
      <c r="D115" s="14"/>
      <c r="E115" s="12"/>
      <c r="F115" s="12"/>
      <c r="G115" s="13"/>
      <c r="H115" s="114"/>
      <c r="I115" s="111"/>
      <c r="J115" s="119"/>
      <c r="K115" s="150">
        <f t="shared" si="5"/>
        <v>0</v>
      </c>
      <c r="L115" s="128">
        <f t="shared" si="6"/>
        <v>0</v>
      </c>
      <c r="M115" s="150">
        <f t="shared" si="7"/>
        <v>0</v>
      </c>
      <c r="N115" s="116">
        <f t="shared" si="8"/>
        <v>0</v>
      </c>
      <c r="P115" s="111"/>
      <c r="Q115" s="117"/>
      <c r="S115" s="111">
        <f t="shared" si="9"/>
        <v>0</v>
      </c>
      <c r="T115" s="111">
        <f t="shared" si="9"/>
        <v>0</v>
      </c>
      <c r="V115" s="111"/>
      <c r="W115" s="111"/>
    </row>
    <row r="116" spans="1:23" ht="12.75">
      <c r="A116" s="98" t="s">
        <v>270</v>
      </c>
      <c r="B116" s="7" t="s">
        <v>271</v>
      </c>
      <c r="C116" s="10" t="s">
        <v>37</v>
      </c>
      <c r="D116" s="18" t="s">
        <v>32</v>
      </c>
      <c r="E116" s="12">
        <f>E114</f>
        <v>268.8647208121827</v>
      </c>
      <c r="F116" s="12">
        <v>1</v>
      </c>
      <c r="G116" s="13">
        <f>E116*F116</f>
        <v>268.8647208121827</v>
      </c>
      <c r="H116" s="114">
        <f>G116*H8</f>
        <v>808.4762154822334</v>
      </c>
      <c r="I116" s="111">
        <f>ROUND(H116*1.25,0)</f>
        <v>1011</v>
      </c>
      <c r="J116" s="116">
        <f>ROUND(H116*$J$9,0)</f>
        <v>1049</v>
      </c>
      <c r="K116" s="150">
        <f t="shared" si="5"/>
        <v>505.5</v>
      </c>
      <c r="L116" s="128">
        <f t="shared" si="6"/>
        <v>524.5</v>
      </c>
      <c r="M116" s="150">
        <f t="shared" si="7"/>
        <v>404.40000000000003</v>
      </c>
      <c r="N116" s="116">
        <f t="shared" si="8"/>
        <v>419.6</v>
      </c>
      <c r="P116" s="111"/>
      <c r="Q116" s="116"/>
      <c r="S116" s="111">
        <f t="shared" si="9"/>
        <v>1011</v>
      </c>
      <c r="T116" s="111">
        <f t="shared" si="9"/>
        <v>1049</v>
      </c>
      <c r="V116" s="111" t="e">
        <f>I116/P116*100</f>
        <v>#DIV/0!</v>
      </c>
      <c r="W116" s="111" t="e">
        <f>J116/Q116*100</f>
        <v>#DIV/0!</v>
      </c>
    </row>
    <row r="117" spans="1:23" ht="12.75">
      <c r="A117" s="98"/>
      <c r="B117" s="7"/>
      <c r="C117" s="10"/>
      <c r="D117" s="14"/>
      <c r="E117" s="12"/>
      <c r="F117" s="8"/>
      <c r="G117" s="13"/>
      <c r="H117" s="114"/>
      <c r="I117" s="111"/>
      <c r="J117" s="119"/>
      <c r="K117" s="150">
        <f t="shared" si="5"/>
        <v>0</v>
      </c>
      <c r="L117" s="128">
        <f t="shared" si="6"/>
        <v>0</v>
      </c>
      <c r="M117" s="150">
        <f t="shared" si="7"/>
        <v>0</v>
      </c>
      <c r="N117" s="116">
        <f t="shared" si="8"/>
        <v>0</v>
      </c>
      <c r="P117" s="114"/>
      <c r="Q117" s="115"/>
      <c r="S117" s="111">
        <f t="shared" si="9"/>
        <v>0</v>
      </c>
      <c r="T117" s="111">
        <f t="shared" si="9"/>
        <v>0</v>
      </c>
      <c r="V117" s="111"/>
      <c r="W117" s="111"/>
    </row>
    <row r="118" spans="1:23" ht="12.75">
      <c r="A118" s="98" t="s">
        <v>272</v>
      </c>
      <c r="B118" s="7" t="s">
        <v>273</v>
      </c>
      <c r="C118" s="10" t="s">
        <v>37</v>
      </c>
      <c r="D118" s="18" t="s">
        <v>32</v>
      </c>
      <c r="E118" s="12">
        <f>E116</f>
        <v>268.8647208121827</v>
      </c>
      <c r="F118" s="12">
        <v>4.5</v>
      </c>
      <c r="G118" s="13">
        <f>E118*F118</f>
        <v>1209.8912436548223</v>
      </c>
      <c r="H118" s="114">
        <f>G118*H8</f>
        <v>3638.142969670051</v>
      </c>
      <c r="I118" s="111">
        <f>ROUND(H118*1.25,0)</f>
        <v>4548</v>
      </c>
      <c r="J118" s="116"/>
      <c r="K118" s="150">
        <f t="shared" si="5"/>
        <v>2274</v>
      </c>
      <c r="L118" s="128">
        <f t="shared" si="6"/>
        <v>0</v>
      </c>
      <c r="M118" s="150">
        <f t="shared" si="7"/>
        <v>1819.2</v>
      </c>
      <c r="N118" s="116">
        <f t="shared" si="8"/>
        <v>0</v>
      </c>
      <c r="P118" s="111"/>
      <c r="Q118" s="117"/>
      <c r="S118" s="111">
        <f t="shared" si="9"/>
        <v>4548</v>
      </c>
      <c r="T118" s="111">
        <f t="shared" si="9"/>
        <v>0</v>
      </c>
      <c r="V118" s="111" t="e">
        <f>I118/P118*100</f>
        <v>#DIV/0!</v>
      </c>
      <c r="W118" s="111"/>
    </row>
    <row r="119" spans="1:23" ht="12.75">
      <c r="A119" s="98"/>
      <c r="B119" s="7" t="s">
        <v>207</v>
      </c>
      <c r="C119" s="10"/>
      <c r="D119" s="14"/>
      <c r="E119" s="12"/>
      <c r="F119" s="12"/>
      <c r="G119" s="13"/>
      <c r="H119" s="114"/>
      <c r="I119" s="111"/>
      <c r="J119" s="119"/>
      <c r="K119" s="150">
        <f t="shared" si="5"/>
        <v>0</v>
      </c>
      <c r="L119" s="128">
        <f t="shared" si="6"/>
        <v>0</v>
      </c>
      <c r="M119" s="150">
        <f t="shared" si="7"/>
        <v>0</v>
      </c>
      <c r="N119" s="116">
        <f t="shared" si="8"/>
        <v>0</v>
      </c>
      <c r="P119" s="111"/>
      <c r="Q119" s="118"/>
      <c r="S119" s="111">
        <f t="shared" si="9"/>
        <v>0</v>
      </c>
      <c r="T119" s="111">
        <f t="shared" si="9"/>
        <v>0</v>
      </c>
      <c r="V119" s="111"/>
      <c r="W119" s="111"/>
    </row>
    <row r="120" spans="1:23" ht="12.75">
      <c r="A120" s="98"/>
      <c r="B120" s="7"/>
      <c r="C120" s="10"/>
      <c r="D120" s="14"/>
      <c r="E120" s="12"/>
      <c r="F120" s="12"/>
      <c r="G120" s="13"/>
      <c r="H120" s="114"/>
      <c r="I120" s="111"/>
      <c r="J120" s="119"/>
      <c r="K120" s="150">
        <f t="shared" si="5"/>
        <v>0</v>
      </c>
      <c r="L120" s="128">
        <f t="shared" si="6"/>
        <v>0</v>
      </c>
      <c r="M120" s="150">
        <f t="shared" si="7"/>
        <v>0</v>
      </c>
      <c r="N120" s="116">
        <f t="shared" si="8"/>
        <v>0</v>
      </c>
      <c r="P120" s="111"/>
      <c r="Q120" s="118"/>
      <c r="S120" s="111">
        <f t="shared" si="9"/>
        <v>0</v>
      </c>
      <c r="T120" s="111">
        <f t="shared" si="9"/>
        <v>0</v>
      </c>
      <c r="V120" s="111"/>
      <c r="W120" s="111"/>
    </row>
    <row r="121" spans="1:23" ht="12.75">
      <c r="A121" s="98" t="s">
        <v>274</v>
      </c>
      <c r="B121" s="7" t="s">
        <v>273</v>
      </c>
      <c r="C121" s="10" t="s">
        <v>37</v>
      </c>
      <c r="D121" s="18" t="s">
        <v>32</v>
      </c>
      <c r="E121" s="12">
        <f>E118</f>
        <v>268.8647208121827</v>
      </c>
      <c r="F121" s="12">
        <v>4</v>
      </c>
      <c r="G121" s="13">
        <f>E121*F121</f>
        <v>1075.458883248731</v>
      </c>
      <c r="H121" s="114">
        <f>G121*H8</f>
        <v>3233.9048619289338</v>
      </c>
      <c r="I121" s="111">
        <f>ROUND(H121*1.25,0)</f>
        <v>4042</v>
      </c>
      <c r="J121" s="116"/>
      <c r="K121" s="150">
        <f t="shared" si="5"/>
        <v>2021</v>
      </c>
      <c r="L121" s="128">
        <f t="shared" si="6"/>
        <v>0</v>
      </c>
      <c r="M121" s="150">
        <f t="shared" si="7"/>
        <v>1616.8000000000002</v>
      </c>
      <c r="N121" s="116">
        <f t="shared" si="8"/>
        <v>0</v>
      </c>
      <c r="P121" s="111"/>
      <c r="Q121" s="112"/>
      <c r="S121" s="111">
        <f t="shared" si="9"/>
        <v>4042</v>
      </c>
      <c r="T121" s="111">
        <f t="shared" si="9"/>
        <v>0</v>
      </c>
      <c r="V121" s="111" t="e">
        <f>I121/P121*100</f>
        <v>#DIV/0!</v>
      </c>
      <c r="W121" s="111"/>
    </row>
    <row r="122" spans="1:23" ht="12.75">
      <c r="A122" s="98"/>
      <c r="B122" s="7" t="s">
        <v>209</v>
      </c>
      <c r="C122" s="10"/>
      <c r="D122" s="14"/>
      <c r="E122" s="12"/>
      <c r="F122" s="8"/>
      <c r="G122" s="13"/>
      <c r="H122" s="114"/>
      <c r="I122" s="111"/>
      <c r="J122" s="119"/>
      <c r="K122" s="150">
        <f t="shared" si="5"/>
        <v>0</v>
      </c>
      <c r="L122" s="128">
        <f t="shared" si="6"/>
        <v>0</v>
      </c>
      <c r="M122" s="150">
        <f t="shared" si="7"/>
        <v>0</v>
      </c>
      <c r="N122" s="116">
        <f t="shared" si="8"/>
        <v>0</v>
      </c>
      <c r="P122" s="114"/>
      <c r="Q122" s="115"/>
      <c r="S122" s="111">
        <f t="shared" si="9"/>
        <v>0</v>
      </c>
      <c r="T122" s="111">
        <f t="shared" si="9"/>
        <v>0</v>
      </c>
      <c r="V122" s="111"/>
      <c r="W122" s="111"/>
    </row>
    <row r="123" spans="1:23" ht="12.75">
      <c r="A123" s="98"/>
      <c r="B123" s="7"/>
      <c r="C123" s="10"/>
      <c r="D123" s="14"/>
      <c r="E123" s="12"/>
      <c r="F123" s="8"/>
      <c r="G123" s="13"/>
      <c r="H123" s="114"/>
      <c r="I123" s="111"/>
      <c r="J123" s="119"/>
      <c r="K123" s="150">
        <f t="shared" si="5"/>
        <v>0</v>
      </c>
      <c r="L123" s="128">
        <f t="shared" si="6"/>
        <v>0</v>
      </c>
      <c r="M123" s="150">
        <f t="shared" si="7"/>
        <v>0</v>
      </c>
      <c r="N123" s="116">
        <f t="shared" si="8"/>
        <v>0</v>
      </c>
      <c r="P123" s="114"/>
      <c r="Q123" s="115"/>
      <c r="S123" s="111">
        <f t="shared" si="9"/>
        <v>0</v>
      </c>
      <c r="T123" s="111">
        <f t="shared" si="9"/>
        <v>0</v>
      </c>
      <c r="V123" s="111"/>
      <c r="W123" s="111"/>
    </row>
    <row r="124" spans="1:23" ht="12.75">
      <c r="A124" s="98" t="s">
        <v>275</v>
      </c>
      <c r="B124" s="7" t="s">
        <v>273</v>
      </c>
      <c r="C124" s="10" t="s">
        <v>37</v>
      </c>
      <c r="D124" s="18" t="s">
        <v>32</v>
      </c>
      <c r="E124" s="12">
        <f>E121</f>
        <v>268.8647208121827</v>
      </c>
      <c r="F124" s="12">
        <v>1.3</v>
      </c>
      <c r="G124" s="13">
        <f>E124*F124</f>
        <v>349.52413705583757</v>
      </c>
      <c r="H124" s="114">
        <f>G124*H8</f>
        <v>1051.0190801269036</v>
      </c>
      <c r="I124" s="111">
        <f>ROUND(H124*1.25,0)</f>
        <v>1314</v>
      </c>
      <c r="J124" s="116"/>
      <c r="K124" s="150">
        <f t="shared" si="5"/>
        <v>657</v>
      </c>
      <c r="L124" s="128">
        <f t="shared" si="6"/>
        <v>0</v>
      </c>
      <c r="M124" s="150">
        <f t="shared" si="7"/>
        <v>525.6</v>
      </c>
      <c r="N124" s="116">
        <f t="shared" si="8"/>
        <v>0</v>
      </c>
      <c r="P124" s="111"/>
      <c r="Q124" s="115"/>
      <c r="S124" s="111">
        <f t="shared" si="9"/>
        <v>1314</v>
      </c>
      <c r="T124" s="111">
        <f t="shared" si="9"/>
        <v>0</v>
      </c>
      <c r="V124" s="111" t="e">
        <f>I124/P124*100</f>
        <v>#DIV/0!</v>
      </c>
      <c r="W124" s="111"/>
    </row>
    <row r="125" spans="1:23" ht="12.75">
      <c r="A125" s="98"/>
      <c r="B125" s="31" t="s">
        <v>211</v>
      </c>
      <c r="C125" s="10"/>
      <c r="D125" s="14"/>
      <c r="E125" s="12"/>
      <c r="F125" s="12"/>
      <c r="G125" s="13"/>
      <c r="H125" s="114"/>
      <c r="I125" s="111"/>
      <c r="J125" s="119"/>
      <c r="K125" s="150">
        <f t="shared" si="5"/>
        <v>0</v>
      </c>
      <c r="L125" s="128">
        <f t="shared" si="6"/>
        <v>0</v>
      </c>
      <c r="M125" s="150">
        <f t="shared" si="7"/>
        <v>0</v>
      </c>
      <c r="N125" s="116">
        <f t="shared" si="8"/>
        <v>0</v>
      </c>
      <c r="P125" s="114"/>
      <c r="Q125" s="115"/>
      <c r="S125" s="111">
        <f t="shared" si="9"/>
        <v>0</v>
      </c>
      <c r="T125" s="111">
        <f t="shared" si="9"/>
        <v>0</v>
      </c>
      <c r="V125" s="111"/>
      <c r="W125" s="111"/>
    </row>
    <row r="126" spans="1:23" ht="12.75">
      <c r="A126" s="98"/>
      <c r="B126" s="31"/>
      <c r="C126" s="10"/>
      <c r="D126" s="14"/>
      <c r="E126" s="12"/>
      <c r="F126" s="12"/>
      <c r="G126" s="13"/>
      <c r="H126" s="114"/>
      <c r="I126" s="111"/>
      <c r="J126" s="119"/>
      <c r="K126" s="150">
        <f t="shared" si="5"/>
        <v>0</v>
      </c>
      <c r="L126" s="128">
        <f t="shared" si="6"/>
        <v>0</v>
      </c>
      <c r="M126" s="150">
        <f t="shared" si="7"/>
        <v>0</v>
      </c>
      <c r="N126" s="116">
        <f t="shared" si="8"/>
        <v>0</v>
      </c>
      <c r="P126" s="114"/>
      <c r="Q126" s="115"/>
      <c r="S126" s="111">
        <f t="shared" si="9"/>
        <v>0</v>
      </c>
      <c r="T126" s="111">
        <f t="shared" si="9"/>
        <v>0</v>
      </c>
      <c r="V126" s="111"/>
      <c r="W126" s="111"/>
    </row>
    <row r="127" spans="1:23" ht="12.75">
      <c r="A127" s="98" t="s">
        <v>276</v>
      </c>
      <c r="B127" s="7" t="s">
        <v>277</v>
      </c>
      <c r="C127" s="10" t="s">
        <v>37</v>
      </c>
      <c r="D127" s="18" t="s">
        <v>32</v>
      </c>
      <c r="E127" s="12">
        <f>E124</f>
        <v>268.8647208121827</v>
      </c>
      <c r="F127" s="12">
        <v>1.5</v>
      </c>
      <c r="G127" s="13">
        <f>E127*F127</f>
        <v>403.2970812182741</v>
      </c>
      <c r="H127" s="114">
        <f>G127*H8</f>
        <v>1212.7143232233502</v>
      </c>
      <c r="I127" s="111">
        <f>ROUND(H127*1.25,0)</f>
        <v>1516</v>
      </c>
      <c r="J127" s="116"/>
      <c r="K127" s="150">
        <f t="shared" si="5"/>
        <v>758</v>
      </c>
      <c r="L127" s="128">
        <f t="shared" si="6"/>
        <v>0</v>
      </c>
      <c r="M127" s="150">
        <f t="shared" si="7"/>
        <v>606.4</v>
      </c>
      <c r="N127" s="116">
        <f t="shared" si="8"/>
        <v>0</v>
      </c>
      <c r="P127" s="114"/>
      <c r="Q127" s="115"/>
      <c r="S127" s="111">
        <f t="shared" si="9"/>
        <v>1516</v>
      </c>
      <c r="T127" s="111">
        <f t="shared" si="9"/>
        <v>0</v>
      </c>
      <c r="V127" s="111"/>
      <c r="W127" s="111"/>
    </row>
    <row r="128" spans="1:23" ht="12.75">
      <c r="A128" s="98"/>
      <c r="B128" s="7" t="s">
        <v>278</v>
      </c>
      <c r="C128" s="10"/>
      <c r="D128" s="14"/>
      <c r="E128" s="12"/>
      <c r="F128" s="12"/>
      <c r="G128" s="13"/>
      <c r="H128" s="114"/>
      <c r="I128" s="111"/>
      <c r="J128" s="119"/>
      <c r="K128" s="150">
        <f t="shared" si="5"/>
        <v>0</v>
      </c>
      <c r="L128" s="128">
        <f t="shared" si="6"/>
        <v>0</v>
      </c>
      <c r="M128" s="150">
        <f t="shared" si="7"/>
        <v>0</v>
      </c>
      <c r="N128" s="116">
        <f t="shared" si="8"/>
        <v>0</v>
      </c>
      <c r="P128" s="111"/>
      <c r="Q128" s="117"/>
      <c r="S128" s="111">
        <f t="shared" si="9"/>
        <v>0</v>
      </c>
      <c r="T128" s="111">
        <f t="shared" si="9"/>
        <v>0</v>
      </c>
      <c r="V128" s="111" t="e">
        <f>I128/P128*100</f>
        <v>#DIV/0!</v>
      </c>
      <c r="W128" s="111"/>
    </row>
    <row r="129" spans="1:23" ht="12.75">
      <c r="A129" s="98"/>
      <c r="B129" s="7" t="s">
        <v>279</v>
      </c>
      <c r="C129" s="10"/>
      <c r="D129" s="14"/>
      <c r="E129" s="12"/>
      <c r="F129" s="12"/>
      <c r="G129" s="13"/>
      <c r="H129" s="114"/>
      <c r="I129" s="111"/>
      <c r="J129" s="119"/>
      <c r="K129" s="150">
        <f t="shared" si="5"/>
        <v>0</v>
      </c>
      <c r="L129" s="128">
        <f t="shared" si="6"/>
        <v>0</v>
      </c>
      <c r="M129" s="150">
        <f t="shared" si="7"/>
        <v>0</v>
      </c>
      <c r="N129" s="116">
        <f t="shared" si="8"/>
        <v>0</v>
      </c>
      <c r="P129" s="166"/>
      <c r="Q129" s="168"/>
      <c r="S129" s="111">
        <f t="shared" si="9"/>
        <v>0</v>
      </c>
      <c r="T129" s="111">
        <f t="shared" si="9"/>
        <v>0</v>
      </c>
      <c r="V129" s="111"/>
      <c r="W129" s="111"/>
    </row>
    <row r="130" spans="1:23" ht="12.75">
      <c r="A130" s="98"/>
      <c r="B130" s="7"/>
      <c r="C130" s="10"/>
      <c r="D130" s="14"/>
      <c r="E130" s="12"/>
      <c r="F130" s="12"/>
      <c r="G130" s="13"/>
      <c r="H130" s="114"/>
      <c r="I130" s="111"/>
      <c r="J130" s="119"/>
      <c r="K130" s="150">
        <f t="shared" si="5"/>
        <v>0</v>
      </c>
      <c r="L130" s="128">
        <f t="shared" si="6"/>
        <v>0</v>
      </c>
      <c r="M130" s="150">
        <f t="shared" si="7"/>
        <v>0</v>
      </c>
      <c r="N130" s="116">
        <f t="shared" si="8"/>
        <v>0</v>
      </c>
      <c r="P130" s="111"/>
      <c r="Q130" s="112"/>
      <c r="S130" s="111">
        <f t="shared" si="9"/>
        <v>0</v>
      </c>
      <c r="T130" s="111">
        <f t="shared" si="9"/>
        <v>0</v>
      </c>
      <c r="V130" s="111"/>
      <c r="W130" s="111"/>
    </row>
    <row r="131" spans="1:23" ht="12.75">
      <c r="A131" s="98" t="s">
        <v>280</v>
      </c>
      <c r="B131" s="7" t="s">
        <v>281</v>
      </c>
      <c r="C131" s="10" t="s">
        <v>37</v>
      </c>
      <c r="D131" s="18" t="s">
        <v>32</v>
      </c>
      <c r="E131" s="12">
        <f>E127</f>
        <v>268.8647208121827</v>
      </c>
      <c r="F131" s="12">
        <v>3</v>
      </c>
      <c r="G131" s="13">
        <f>E131*F131</f>
        <v>806.5941624365482</v>
      </c>
      <c r="H131" s="114">
        <f>G131*H8</f>
        <v>2425.4286464467004</v>
      </c>
      <c r="I131" s="111">
        <f>ROUND(H131*1.25,0)</f>
        <v>3032</v>
      </c>
      <c r="J131" s="116"/>
      <c r="K131" s="150">
        <f t="shared" si="5"/>
        <v>1516</v>
      </c>
      <c r="L131" s="128">
        <f t="shared" si="6"/>
        <v>0</v>
      </c>
      <c r="M131" s="150">
        <f t="shared" si="7"/>
        <v>1212.8</v>
      </c>
      <c r="N131" s="116">
        <f t="shared" si="8"/>
        <v>0</v>
      </c>
      <c r="P131" s="114"/>
      <c r="Q131" s="115"/>
      <c r="S131" s="111">
        <f t="shared" si="9"/>
        <v>3032</v>
      </c>
      <c r="T131" s="111">
        <f t="shared" si="9"/>
        <v>0</v>
      </c>
      <c r="V131" s="111"/>
      <c r="W131" s="111"/>
    </row>
    <row r="132" spans="1:23" ht="12.75">
      <c r="A132" s="98"/>
      <c r="B132" s="7" t="s">
        <v>70</v>
      </c>
      <c r="C132" s="10"/>
      <c r="D132" s="14"/>
      <c r="E132" s="12"/>
      <c r="F132" s="12"/>
      <c r="G132" s="13"/>
      <c r="H132" s="114"/>
      <c r="I132" s="111"/>
      <c r="J132" s="119"/>
      <c r="K132" s="150">
        <f t="shared" si="5"/>
        <v>0</v>
      </c>
      <c r="L132" s="128">
        <f t="shared" si="6"/>
        <v>0</v>
      </c>
      <c r="M132" s="150">
        <f t="shared" si="7"/>
        <v>0</v>
      </c>
      <c r="N132" s="116">
        <f t="shared" si="8"/>
        <v>0</v>
      </c>
      <c r="P132" s="111"/>
      <c r="Q132" s="116"/>
      <c r="S132" s="111">
        <f t="shared" si="9"/>
        <v>0</v>
      </c>
      <c r="T132" s="111">
        <f t="shared" si="9"/>
        <v>0</v>
      </c>
      <c r="V132" s="111" t="e">
        <f>I132/P132*100</f>
        <v>#DIV/0!</v>
      </c>
      <c r="W132" s="111"/>
    </row>
    <row r="133" spans="1:23" ht="12.75">
      <c r="A133" s="98"/>
      <c r="B133" s="7"/>
      <c r="C133" s="10"/>
      <c r="D133" s="14"/>
      <c r="E133" s="12"/>
      <c r="F133" s="12"/>
      <c r="G133" s="13"/>
      <c r="H133" s="114"/>
      <c r="I133" s="111"/>
      <c r="J133" s="119"/>
      <c r="K133" s="150">
        <f t="shared" si="5"/>
        <v>0</v>
      </c>
      <c r="L133" s="128">
        <f t="shared" si="6"/>
        <v>0</v>
      </c>
      <c r="M133" s="150">
        <f t="shared" si="7"/>
        <v>0</v>
      </c>
      <c r="N133" s="116">
        <f t="shared" si="8"/>
        <v>0</v>
      </c>
      <c r="P133" s="111"/>
      <c r="Q133" s="117"/>
      <c r="S133" s="111">
        <f t="shared" si="9"/>
        <v>0</v>
      </c>
      <c r="T133" s="111">
        <f t="shared" si="9"/>
        <v>0</v>
      </c>
      <c r="V133" s="111"/>
      <c r="W133" s="111"/>
    </row>
    <row r="134" spans="1:23" ht="12.75">
      <c r="A134" s="98" t="s">
        <v>282</v>
      </c>
      <c r="B134" s="7" t="s">
        <v>283</v>
      </c>
      <c r="C134" s="10" t="s">
        <v>37</v>
      </c>
      <c r="D134" s="18" t="s">
        <v>32</v>
      </c>
      <c r="E134" s="12">
        <f>E131</f>
        <v>268.8647208121827</v>
      </c>
      <c r="F134" s="12">
        <v>2</v>
      </c>
      <c r="G134" s="13">
        <f>E134*F134</f>
        <v>537.7294416243654</v>
      </c>
      <c r="H134" s="114">
        <f>G134*H8</f>
        <v>1616.9524309644669</v>
      </c>
      <c r="I134" s="111">
        <f>ROUND(H134*1.25,0)</f>
        <v>2021</v>
      </c>
      <c r="J134" s="116"/>
      <c r="K134" s="150">
        <f t="shared" si="5"/>
        <v>1010.5</v>
      </c>
      <c r="L134" s="128">
        <f t="shared" si="6"/>
        <v>0</v>
      </c>
      <c r="M134" s="150">
        <f t="shared" si="7"/>
        <v>808.4000000000001</v>
      </c>
      <c r="N134" s="116">
        <f t="shared" si="8"/>
        <v>0</v>
      </c>
      <c r="P134" s="111"/>
      <c r="Q134" s="117"/>
      <c r="S134" s="111">
        <f t="shared" si="9"/>
        <v>2021</v>
      </c>
      <c r="T134" s="111">
        <f t="shared" si="9"/>
        <v>0</v>
      </c>
      <c r="V134" s="111"/>
      <c r="W134" s="111"/>
    </row>
    <row r="135" spans="1:23" ht="12.75">
      <c r="A135" s="98"/>
      <c r="B135" s="7"/>
      <c r="C135" s="10"/>
      <c r="D135" s="14"/>
      <c r="E135" s="12"/>
      <c r="F135" s="12"/>
      <c r="G135" s="13"/>
      <c r="H135" s="114"/>
      <c r="I135" s="111"/>
      <c r="J135" s="119"/>
      <c r="K135" s="150">
        <f t="shared" si="5"/>
        <v>0</v>
      </c>
      <c r="L135" s="128">
        <f t="shared" si="6"/>
        <v>0</v>
      </c>
      <c r="M135" s="150">
        <f t="shared" si="7"/>
        <v>0</v>
      </c>
      <c r="N135" s="116">
        <f t="shared" si="8"/>
        <v>0</v>
      </c>
      <c r="P135" s="111"/>
      <c r="Q135" s="115"/>
      <c r="S135" s="111">
        <f t="shared" si="9"/>
        <v>0</v>
      </c>
      <c r="T135" s="111">
        <f t="shared" si="9"/>
        <v>0</v>
      </c>
      <c r="V135" s="111" t="e">
        <f>I135/P135*100</f>
        <v>#DIV/0!</v>
      </c>
      <c r="W135" s="111"/>
    </row>
    <row r="136" spans="1:23" ht="12.75">
      <c r="A136" s="98" t="s">
        <v>284</v>
      </c>
      <c r="B136" s="7" t="s">
        <v>285</v>
      </c>
      <c r="C136" s="10" t="s">
        <v>37</v>
      </c>
      <c r="D136" s="18" t="s">
        <v>32</v>
      </c>
      <c r="E136" s="12">
        <f>E134</f>
        <v>268.8647208121827</v>
      </c>
      <c r="F136" s="12">
        <v>0.8</v>
      </c>
      <c r="G136" s="13">
        <f>E136*F136</f>
        <v>215.09177664974618</v>
      </c>
      <c r="H136" s="114">
        <f>G136*H8</f>
        <v>646.7809723857868</v>
      </c>
      <c r="I136" s="111">
        <f>ROUND(H136*1.25,0)</f>
        <v>808</v>
      </c>
      <c r="J136" s="116">
        <f>ROUND(H136*$J$9,0)</f>
        <v>840</v>
      </c>
      <c r="K136" s="150">
        <f t="shared" si="5"/>
        <v>404</v>
      </c>
      <c r="L136" s="128">
        <f t="shared" si="6"/>
        <v>420</v>
      </c>
      <c r="M136" s="150">
        <f t="shared" si="7"/>
        <v>323.20000000000005</v>
      </c>
      <c r="N136" s="116">
        <f t="shared" si="8"/>
        <v>336</v>
      </c>
      <c r="P136" s="111"/>
      <c r="Q136" s="115"/>
      <c r="S136" s="111">
        <f t="shared" si="9"/>
        <v>808</v>
      </c>
      <c r="T136" s="111">
        <f t="shared" si="9"/>
        <v>840</v>
      </c>
      <c r="V136" s="111"/>
      <c r="W136" s="111"/>
    </row>
    <row r="137" spans="1:23" ht="12.75">
      <c r="A137" s="98"/>
      <c r="B137" s="7" t="s">
        <v>43</v>
      </c>
      <c r="C137" s="10"/>
      <c r="D137" s="14"/>
      <c r="E137" s="12"/>
      <c r="F137" s="12"/>
      <c r="G137" s="13"/>
      <c r="H137" s="114"/>
      <c r="I137" s="111"/>
      <c r="J137" s="119"/>
      <c r="K137" s="150">
        <f t="shared" si="5"/>
        <v>0</v>
      </c>
      <c r="L137" s="128">
        <f t="shared" si="6"/>
        <v>0</v>
      </c>
      <c r="M137" s="150">
        <f t="shared" si="7"/>
        <v>0</v>
      </c>
      <c r="N137" s="116">
        <f t="shared" si="8"/>
        <v>0</v>
      </c>
      <c r="P137" s="111"/>
      <c r="Q137" s="115"/>
      <c r="S137" s="111">
        <f t="shared" si="9"/>
        <v>0</v>
      </c>
      <c r="T137" s="111">
        <f t="shared" si="9"/>
        <v>0</v>
      </c>
      <c r="V137" s="111"/>
      <c r="W137" s="111"/>
    </row>
    <row r="138" spans="1:23" ht="12.75">
      <c r="A138" s="98"/>
      <c r="B138" s="7"/>
      <c r="C138" s="10"/>
      <c r="D138" s="14"/>
      <c r="E138" s="12"/>
      <c r="F138" s="12"/>
      <c r="G138" s="13"/>
      <c r="H138" s="114"/>
      <c r="I138" s="111"/>
      <c r="J138" s="119"/>
      <c r="K138" s="150">
        <f t="shared" si="5"/>
        <v>0</v>
      </c>
      <c r="L138" s="128">
        <f t="shared" si="6"/>
        <v>0</v>
      </c>
      <c r="M138" s="150">
        <f t="shared" si="7"/>
        <v>0</v>
      </c>
      <c r="N138" s="116">
        <f t="shared" si="8"/>
        <v>0</v>
      </c>
      <c r="P138" s="111"/>
      <c r="Q138" s="116"/>
      <c r="S138" s="111">
        <f t="shared" si="9"/>
        <v>0</v>
      </c>
      <c r="T138" s="111">
        <f t="shared" si="9"/>
        <v>0</v>
      </c>
      <c r="V138" s="111" t="e">
        <f>I138/P138*100</f>
        <v>#DIV/0!</v>
      </c>
      <c r="W138" s="111" t="e">
        <f>J138/Q138*100</f>
        <v>#DIV/0!</v>
      </c>
    </row>
    <row r="139" spans="1:23" ht="12.75">
      <c r="A139" s="98" t="s">
        <v>286</v>
      </c>
      <c r="B139" s="7" t="s">
        <v>45</v>
      </c>
      <c r="C139" s="10" t="s">
        <v>37</v>
      </c>
      <c r="D139" s="18" t="s">
        <v>32</v>
      </c>
      <c r="E139" s="12">
        <f>E136</f>
        <v>268.8647208121827</v>
      </c>
      <c r="F139" s="12">
        <v>0.5</v>
      </c>
      <c r="G139" s="13">
        <f>E139*F139</f>
        <v>134.43236040609136</v>
      </c>
      <c r="H139" s="114">
        <f>G139*H8</f>
        <v>404.2381077411167</v>
      </c>
      <c r="I139" s="111">
        <f>ROUND(H139*1.25,0)</f>
        <v>505</v>
      </c>
      <c r="J139" s="116">
        <f>ROUND(H139*$J$9,0)</f>
        <v>525</v>
      </c>
      <c r="K139" s="150">
        <f aca="true" t="shared" si="10" ref="K139:K167">I139*$L$3</f>
        <v>252.5</v>
      </c>
      <c r="L139" s="128">
        <f aca="true" t="shared" si="11" ref="L139:L167">J139*$L$3</f>
        <v>262.5</v>
      </c>
      <c r="M139" s="150">
        <f aca="true" t="shared" si="12" ref="M139:M167">I139*$N$3</f>
        <v>202</v>
      </c>
      <c r="N139" s="116">
        <f aca="true" t="shared" si="13" ref="N139:N167">J139*$N$3</f>
        <v>210</v>
      </c>
      <c r="P139" s="111"/>
      <c r="Q139" s="115"/>
      <c r="S139" s="111">
        <f aca="true" t="shared" si="14" ref="S139:T167">I139-P139</f>
        <v>505</v>
      </c>
      <c r="T139" s="111">
        <f t="shared" si="14"/>
        <v>525</v>
      </c>
      <c r="V139" s="111"/>
      <c r="W139" s="111"/>
    </row>
    <row r="140" spans="1:23" ht="12.75">
      <c r="A140" s="98"/>
      <c r="B140" s="7"/>
      <c r="C140" s="10"/>
      <c r="D140" s="14"/>
      <c r="E140" s="12"/>
      <c r="F140" s="12"/>
      <c r="G140" s="13"/>
      <c r="H140" s="114"/>
      <c r="I140" s="111"/>
      <c r="J140" s="119"/>
      <c r="K140" s="150">
        <f t="shared" si="10"/>
        <v>0</v>
      </c>
      <c r="L140" s="128">
        <f t="shared" si="11"/>
        <v>0</v>
      </c>
      <c r="M140" s="150">
        <f t="shared" si="12"/>
        <v>0</v>
      </c>
      <c r="N140" s="116">
        <f t="shared" si="13"/>
        <v>0</v>
      </c>
      <c r="P140" s="111"/>
      <c r="Q140" s="115"/>
      <c r="S140" s="111">
        <f t="shared" si="14"/>
        <v>0</v>
      </c>
      <c r="T140" s="111">
        <f t="shared" si="14"/>
        <v>0</v>
      </c>
      <c r="V140" s="111"/>
      <c r="W140" s="111"/>
    </row>
    <row r="141" spans="1:23" ht="12.75">
      <c r="A141" s="98" t="s">
        <v>287</v>
      </c>
      <c r="B141" s="7" t="s">
        <v>288</v>
      </c>
      <c r="C141" s="10" t="s">
        <v>37</v>
      </c>
      <c r="D141" s="18" t="s">
        <v>32</v>
      </c>
      <c r="E141" s="12">
        <f>E139</f>
        <v>268.8647208121827</v>
      </c>
      <c r="F141" s="12">
        <v>1.8</v>
      </c>
      <c r="G141" s="13">
        <f>E141*F141</f>
        <v>483.9564974619289</v>
      </c>
      <c r="H141" s="114">
        <f>G141*H8</f>
        <v>1455.2571878680203</v>
      </c>
      <c r="I141" s="111">
        <f>ROUND(H141*1.25,0)</f>
        <v>1819</v>
      </c>
      <c r="J141" s="116"/>
      <c r="K141" s="150">
        <f t="shared" si="10"/>
        <v>909.5</v>
      </c>
      <c r="L141" s="128">
        <f t="shared" si="11"/>
        <v>0</v>
      </c>
      <c r="M141" s="150">
        <f t="shared" si="12"/>
        <v>727.6</v>
      </c>
      <c r="N141" s="116">
        <f t="shared" si="13"/>
        <v>0</v>
      </c>
      <c r="P141" s="111"/>
      <c r="Q141" s="116"/>
      <c r="S141" s="111">
        <f t="shared" si="14"/>
        <v>1819</v>
      </c>
      <c r="T141" s="111">
        <f t="shared" si="14"/>
        <v>0</v>
      </c>
      <c r="V141" s="111" t="e">
        <f>I141/P141*100</f>
        <v>#DIV/0!</v>
      </c>
      <c r="W141" s="111" t="e">
        <f>J141/Q141*100</f>
        <v>#DIV/0!</v>
      </c>
    </row>
    <row r="142" spans="1:23" ht="12.75">
      <c r="A142" s="98"/>
      <c r="B142" s="7" t="s">
        <v>289</v>
      </c>
      <c r="C142" s="10"/>
      <c r="D142" s="14"/>
      <c r="E142" s="12"/>
      <c r="F142" s="12"/>
      <c r="G142" s="13"/>
      <c r="H142" s="114"/>
      <c r="I142" s="111"/>
      <c r="J142" s="119"/>
      <c r="K142" s="150">
        <f t="shared" si="10"/>
        <v>0</v>
      </c>
      <c r="L142" s="128">
        <f t="shared" si="11"/>
        <v>0</v>
      </c>
      <c r="M142" s="150">
        <f t="shared" si="12"/>
        <v>0</v>
      </c>
      <c r="N142" s="116">
        <f t="shared" si="13"/>
        <v>0</v>
      </c>
      <c r="P142" s="111"/>
      <c r="Q142" s="116"/>
      <c r="S142" s="111">
        <f t="shared" si="14"/>
        <v>0</v>
      </c>
      <c r="T142" s="111">
        <f t="shared" si="14"/>
        <v>0</v>
      </c>
      <c r="V142" s="111"/>
      <c r="W142" s="111"/>
    </row>
    <row r="143" spans="1:23" ht="12.75">
      <c r="A143" s="98"/>
      <c r="B143" s="7"/>
      <c r="C143" s="10"/>
      <c r="D143" s="14"/>
      <c r="E143" s="12"/>
      <c r="F143" s="12"/>
      <c r="G143" s="13"/>
      <c r="H143" s="114"/>
      <c r="I143" s="111"/>
      <c r="J143" s="119"/>
      <c r="K143" s="150">
        <f t="shared" si="10"/>
        <v>0</v>
      </c>
      <c r="L143" s="128">
        <f t="shared" si="11"/>
        <v>0</v>
      </c>
      <c r="M143" s="150">
        <f t="shared" si="12"/>
        <v>0</v>
      </c>
      <c r="N143" s="116">
        <f t="shared" si="13"/>
        <v>0</v>
      </c>
      <c r="P143" s="111"/>
      <c r="Q143" s="117"/>
      <c r="S143" s="111">
        <f t="shared" si="14"/>
        <v>0</v>
      </c>
      <c r="T143" s="111">
        <f t="shared" si="14"/>
        <v>0</v>
      </c>
      <c r="V143" s="111"/>
      <c r="W143" s="111"/>
    </row>
    <row r="144" spans="1:23" ht="12.75">
      <c r="A144" s="98" t="s">
        <v>290</v>
      </c>
      <c r="B144" s="7" t="s">
        <v>291</v>
      </c>
      <c r="C144" s="10" t="s">
        <v>77</v>
      </c>
      <c r="D144" s="18" t="s">
        <v>32</v>
      </c>
      <c r="E144" s="12">
        <f>E141</f>
        <v>268.8647208121827</v>
      </c>
      <c r="F144" s="12">
        <v>0.7</v>
      </c>
      <c r="G144" s="13">
        <f>E144*F144</f>
        <v>188.2053045685279</v>
      </c>
      <c r="H144" s="114">
        <f>G144*H8</f>
        <v>565.9333508375635</v>
      </c>
      <c r="I144" s="111">
        <f>ROUND(H144*1.25,0)</f>
        <v>707</v>
      </c>
      <c r="J144" s="116"/>
      <c r="K144" s="150">
        <f t="shared" si="10"/>
        <v>353.5</v>
      </c>
      <c r="L144" s="128">
        <f t="shared" si="11"/>
        <v>0</v>
      </c>
      <c r="M144" s="150">
        <f t="shared" si="12"/>
        <v>282.8</v>
      </c>
      <c r="N144" s="116">
        <f t="shared" si="13"/>
        <v>0</v>
      </c>
      <c r="P144" s="111"/>
      <c r="Q144" s="117"/>
      <c r="S144" s="111">
        <f t="shared" si="14"/>
        <v>707</v>
      </c>
      <c r="T144" s="111">
        <f t="shared" si="14"/>
        <v>0</v>
      </c>
      <c r="V144" s="111" t="e">
        <f>I144/P144*100</f>
        <v>#DIV/0!</v>
      </c>
      <c r="W144" s="111"/>
    </row>
    <row r="145" spans="1:23" ht="12.75">
      <c r="A145" s="98"/>
      <c r="B145" s="7"/>
      <c r="C145" s="10"/>
      <c r="D145" s="14"/>
      <c r="E145" s="12"/>
      <c r="F145" s="12"/>
      <c r="G145" s="13"/>
      <c r="H145" s="114"/>
      <c r="I145" s="111"/>
      <c r="J145" s="119"/>
      <c r="K145" s="150">
        <f t="shared" si="10"/>
        <v>0</v>
      </c>
      <c r="L145" s="128">
        <f t="shared" si="11"/>
        <v>0</v>
      </c>
      <c r="M145" s="150">
        <f t="shared" si="12"/>
        <v>0</v>
      </c>
      <c r="N145" s="116">
        <f t="shared" si="13"/>
        <v>0</v>
      </c>
      <c r="P145" s="111"/>
      <c r="Q145" s="117"/>
      <c r="S145" s="111">
        <f t="shared" si="14"/>
        <v>0</v>
      </c>
      <c r="T145" s="111">
        <f t="shared" si="14"/>
        <v>0</v>
      </c>
      <c r="V145" s="111"/>
      <c r="W145" s="111"/>
    </row>
    <row r="146" spans="1:23" ht="12.75">
      <c r="A146" s="98" t="s">
        <v>292</v>
      </c>
      <c r="B146" s="7" t="s">
        <v>273</v>
      </c>
      <c r="C146" s="10" t="s">
        <v>31</v>
      </c>
      <c r="D146" s="18" t="s">
        <v>32</v>
      </c>
      <c r="E146" s="12">
        <f>E144</f>
        <v>268.8647208121827</v>
      </c>
      <c r="F146" s="12">
        <v>0.8</v>
      </c>
      <c r="G146" s="13">
        <f>E146*F146</f>
        <v>215.09177664974618</v>
      </c>
      <c r="H146" s="114">
        <f>G146*H8</f>
        <v>646.7809723857868</v>
      </c>
      <c r="I146" s="111">
        <f>ROUND(H146*1.25,0)</f>
        <v>808</v>
      </c>
      <c r="J146" s="116">
        <f>ROUND(H146*$J$9,0)</f>
        <v>840</v>
      </c>
      <c r="K146" s="150">
        <f t="shared" si="10"/>
        <v>404</v>
      </c>
      <c r="L146" s="128">
        <f t="shared" si="11"/>
        <v>420</v>
      </c>
      <c r="M146" s="150">
        <f t="shared" si="12"/>
        <v>323.20000000000005</v>
      </c>
      <c r="N146" s="116">
        <f t="shared" si="13"/>
        <v>336</v>
      </c>
      <c r="P146" s="111"/>
      <c r="Q146" s="112"/>
      <c r="S146" s="111">
        <f t="shared" si="14"/>
        <v>808</v>
      </c>
      <c r="T146" s="111">
        <f t="shared" si="14"/>
        <v>840</v>
      </c>
      <c r="V146" s="111" t="e">
        <f>I146/P146*100</f>
        <v>#DIV/0!</v>
      </c>
      <c r="W146" s="111"/>
    </row>
    <row r="147" spans="1:23" ht="12.75">
      <c r="A147" s="98"/>
      <c r="B147" s="7" t="s">
        <v>293</v>
      </c>
      <c r="C147" s="10"/>
      <c r="D147" s="14"/>
      <c r="E147" s="12"/>
      <c r="F147" s="12"/>
      <c r="G147" s="13"/>
      <c r="H147" s="114"/>
      <c r="I147" s="111"/>
      <c r="J147" s="119"/>
      <c r="K147" s="150">
        <f t="shared" si="10"/>
        <v>0</v>
      </c>
      <c r="L147" s="128">
        <f t="shared" si="11"/>
        <v>0</v>
      </c>
      <c r="M147" s="150">
        <f t="shared" si="12"/>
        <v>0</v>
      </c>
      <c r="N147" s="116">
        <f t="shared" si="13"/>
        <v>0</v>
      </c>
      <c r="P147" s="111"/>
      <c r="Q147" s="112"/>
      <c r="S147" s="111">
        <f t="shared" si="14"/>
        <v>0</v>
      </c>
      <c r="T147" s="111">
        <f t="shared" si="14"/>
        <v>0</v>
      </c>
      <c r="V147" s="111"/>
      <c r="W147" s="111"/>
    </row>
    <row r="148" spans="1:23" ht="12.75">
      <c r="A148" s="98"/>
      <c r="B148" s="7" t="s">
        <v>294</v>
      </c>
      <c r="C148" s="10"/>
      <c r="D148" s="14"/>
      <c r="E148" s="12"/>
      <c r="F148" s="12"/>
      <c r="G148" s="13"/>
      <c r="H148" s="114"/>
      <c r="I148" s="111"/>
      <c r="J148" s="119"/>
      <c r="K148" s="150">
        <f t="shared" si="10"/>
        <v>0</v>
      </c>
      <c r="L148" s="128">
        <f t="shared" si="11"/>
        <v>0</v>
      </c>
      <c r="M148" s="150">
        <f t="shared" si="12"/>
        <v>0</v>
      </c>
      <c r="N148" s="116">
        <f t="shared" si="13"/>
        <v>0</v>
      </c>
      <c r="P148" s="111"/>
      <c r="Q148" s="112"/>
      <c r="S148" s="111">
        <f t="shared" si="14"/>
        <v>0</v>
      </c>
      <c r="T148" s="111">
        <f t="shared" si="14"/>
        <v>0</v>
      </c>
      <c r="V148" s="111"/>
      <c r="W148" s="111"/>
    </row>
    <row r="149" spans="1:23" ht="12.75">
      <c r="A149" s="98"/>
      <c r="B149" s="7"/>
      <c r="C149" s="10"/>
      <c r="D149" s="14"/>
      <c r="E149" s="12"/>
      <c r="F149" s="12"/>
      <c r="G149" s="13"/>
      <c r="H149" s="114"/>
      <c r="I149" s="111"/>
      <c r="J149" s="119"/>
      <c r="K149" s="150">
        <f t="shared" si="10"/>
        <v>0</v>
      </c>
      <c r="L149" s="128">
        <f t="shared" si="11"/>
        <v>0</v>
      </c>
      <c r="M149" s="150">
        <f t="shared" si="12"/>
        <v>0</v>
      </c>
      <c r="N149" s="116">
        <f t="shared" si="13"/>
        <v>0</v>
      </c>
      <c r="P149" s="111"/>
      <c r="Q149" s="116"/>
      <c r="S149" s="111">
        <f t="shared" si="14"/>
        <v>0</v>
      </c>
      <c r="T149" s="111">
        <f t="shared" si="14"/>
        <v>0</v>
      </c>
      <c r="V149" s="111" t="e">
        <f>I149/P149*100</f>
        <v>#DIV/0!</v>
      </c>
      <c r="W149" s="111"/>
    </row>
    <row r="150" spans="1:23" ht="24" customHeight="1">
      <c r="A150" s="98" t="s">
        <v>295</v>
      </c>
      <c r="B150" s="7" t="s">
        <v>296</v>
      </c>
      <c r="C150" s="10" t="s">
        <v>31</v>
      </c>
      <c r="D150" s="18" t="s">
        <v>32</v>
      </c>
      <c r="E150" s="12">
        <f>E146</f>
        <v>268.8647208121827</v>
      </c>
      <c r="F150" s="12">
        <v>1</v>
      </c>
      <c r="G150" s="13">
        <f>E150*F150</f>
        <v>268.8647208121827</v>
      </c>
      <c r="H150" s="114">
        <f>G150*H8</f>
        <v>808.4762154822334</v>
      </c>
      <c r="I150" s="111">
        <f>ROUND(H150*1.25,0)</f>
        <v>1011</v>
      </c>
      <c r="J150" s="116">
        <f>ROUND(H150*$J$9,0)</f>
        <v>1049</v>
      </c>
      <c r="K150" s="150">
        <f t="shared" si="10"/>
        <v>505.5</v>
      </c>
      <c r="L150" s="128">
        <f t="shared" si="11"/>
        <v>524.5</v>
      </c>
      <c r="M150" s="150">
        <f t="shared" si="12"/>
        <v>404.40000000000003</v>
      </c>
      <c r="N150" s="116">
        <f t="shared" si="13"/>
        <v>419.6</v>
      </c>
      <c r="P150" s="111"/>
      <c r="Q150" s="119"/>
      <c r="S150" s="111">
        <f t="shared" si="14"/>
        <v>1011</v>
      </c>
      <c r="T150" s="111">
        <f t="shared" si="14"/>
        <v>1049</v>
      </c>
      <c r="V150" s="111"/>
      <c r="W150" s="111"/>
    </row>
    <row r="151" spans="1:23" ht="12.75">
      <c r="A151" s="98"/>
      <c r="B151" s="7" t="s">
        <v>297</v>
      </c>
      <c r="C151" s="10"/>
      <c r="D151" s="14"/>
      <c r="E151" s="12"/>
      <c r="F151" s="12"/>
      <c r="G151" s="13"/>
      <c r="H151" s="114"/>
      <c r="I151" s="111"/>
      <c r="J151" s="119"/>
      <c r="K151" s="150">
        <f t="shared" si="10"/>
        <v>0</v>
      </c>
      <c r="L151" s="128">
        <f t="shared" si="11"/>
        <v>0</v>
      </c>
      <c r="M151" s="150">
        <f t="shared" si="12"/>
        <v>0</v>
      </c>
      <c r="N151" s="116">
        <f t="shared" si="13"/>
        <v>0</v>
      </c>
      <c r="P151" s="111"/>
      <c r="Q151" s="119"/>
      <c r="S151" s="111">
        <f t="shared" si="14"/>
        <v>0</v>
      </c>
      <c r="T151" s="111">
        <f t="shared" si="14"/>
        <v>0</v>
      </c>
      <c r="V151" s="111"/>
      <c r="W151" s="111"/>
    </row>
    <row r="152" spans="1:23" ht="12.75">
      <c r="A152" s="98"/>
      <c r="B152" s="7" t="s">
        <v>298</v>
      </c>
      <c r="C152" s="10"/>
      <c r="D152" s="14"/>
      <c r="E152" s="12"/>
      <c r="F152" s="12"/>
      <c r="G152" s="13"/>
      <c r="H152" s="114"/>
      <c r="I152" s="111"/>
      <c r="J152" s="119"/>
      <c r="K152" s="150">
        <f t="shared" si="10"/>
        <v>0</v>
      </c>
      <c r="L152" s="128">
        <f t="shared" si="11"/>
        <v>0</v>
      </c>
      <c r="M152" s="150">
        <f t="shared" si="12"/>
        <v>0</v>
      </c>
      <c r="N152" s="116">
        <f t="shared" si="13"/>
        <v>0</v>
      </c>
      <c r="P152" s="111"/>
      <c r="Q152" s="116"/>
      <c r="S152" s="111">
        <f t="shared" si="14"/>
        <v>0</v>
      </c>
      <c r="T152" s="111">
        <f t="shared" si="14"/>
        <v>0</v>
      </c>
      <c r="V152" s="111"/>
      <c r="W152" s="111"/>
    </row>
    <row r="153" spans="1:23" ht="12.75">
      <c r="A153" s="98"/>
      <c r="B153" s="7"/>
      <c r="C153" s="10"/>
      <c r="D153" s="14"/>
      <c r="E153" s="12"/>
      <c r="F153" s="12"/>
      <c r="G153" s="13"/>
      <c r="H153" s="114"/>
      <c r="I153" s="111"/>
      <c r="J153" s="119"/>
      <c r="K153" s="150">
        <f t="shared" si="10"/>
        <v>0</v>
      </c>
      <c r="L153" s="128">
        <f t="shared" si="11"/>
        <v>0</v>
      </c>
      <c r="M153" s="150">
        <f t="shared" si="12"/>
        <v>0</v>
      </c>
      <c r="N153" s="116">
        <f t="shared" si="13"/>
        <v>0</v>
      </c>
      <c r="P153" s="111"/>
      <c r="Q153" s="116"/>
      <c r="S153" s="111">
        <f t="shared" si="14"/>
        <v>0</v>
      </c>
      <c r="T153" s="111">
        <f t="shared" si="14"/>
        <v>0</v>
      </c>
      <c r="V153" s="111"/>
      <c r="W153" s="111"/>
    </row>
    <row r="154" spans="1:23" ht="12.75">
      <c r="A154" s="98" t="s">
        <v>299</v>
      </c>
      <c r="B154" s="7" t="s">
        <v>296</v>
      </c>
      <c r="C154" s="10" t="s">
        <v>37</v>
      </c>
      <c r="D154" s="18" t="s">
        <v>32</v>
      </c>
      <c r="E154" s="12">
        <f>E150</f>
        <v>268.8647208121827</v>
      </c>
      <c r="F154" s="12">
        <v>2</v>
      </c>
      <c r="G154" s="13">
        <f>E154*F154</f>
        <v>537.7294416243654</v>
      </c>
      <c r="H154" s="114">
        <f>G154*H8</f>
        <v>1616.9524309644669</v>
      </c>
      <c r="I154" s="111">
        <f>ROUND(H154*1.25,0)</f>
        <v>2021</v>
      </c>
      <c r="J154" s="116">
        <f>ROUND(H154*$J$9,0)</f>
        <v>2099</v>
      </c>
      <c r="K154" s="150">
        <f t="shared" si="10"/>
        <v>1010.5</v>
      </c>
      <c r="L154" s="128">
        <f t="shared" si="11"/>
        <v>1049.5</v>
      </c>
      <c r="M154" s="150">
        <f t="shared" si="12"/>
        <v>808.4000000000001</v>
      </c>
      <c r="N154" s="116">
        <f t="shared" si="13"/>
        <v>839.6</v>
      </c>
      <c r="P154" s="111"/>
      <c r="Q154" s="116"/>
      <c r="S154" s="111">
        <f t="shared" si="14"/>
        <v>2021</v>
      </c>
      <c r="T154" s="111">
        <f t="shared" si="14"/>
        <v>2099</v>
      </c>
      <c r="V154" s="111"/>
      <c r="W154" s="111"/>
    </row>
    <row r="155" spans="1:23" ht="12.75">
      <c r="A155" s="98"/>
      <c r="B155" s="7" t="s">
        <v>300</v>
      </c>
      <c r="C155" s="10"/>
      <c r="D155" s="14"/>
      <c r="E155" s="12"/>
      <c r="F155" s="12"/>
      <c r="G155" s="13"/>
      <c r="H155" s="114"/>
      <c r="I155" s="111"/>
      <c r="J155" s="119"/>
      <c r="K155" s="150">
        <f t="shared" si="10"/>
        <v>0</v>
      </c>
      <c r="L155" s="128">
        <f t="shared" si="11"/>
        <v>0</v>
      </c>
      <c r="M155" s="150">
        <f t="shared" si="12"/>
        <v>0</v>
      </c>
      <c r="N155" s="116">
        <f t="shared" si="13"/>
        <v>0</v>
      </c>
      <c r="P155" s="111"/>
      <c r="Q155" s="116"/>
      <c r="S155" s="111">
        <f t="shared" si="14"/>
        <v>0</v>
      </c>
      <c r="T155" s="111">
        <f t="shared" si="14"/>
        <v>0</v>
      </c>
      <c r="V155" s="111" t="e">
        <f>I155/P155*100</f>
        <v>#DIV/0!</v>
      </c>
      <c r="W155" s="111" t="e">
        <f>J155/Q155*100</f>
        <v>#DIV/0!</v>
      </c>
    </row>
    <row r="156" spans="1:23" ht="12.75">
      <c r="A156" s="98"/>
      <c r="B156" s="31"/>
      <c r="C156" s="10"/>
      <c r="D156" s="14"/>
      <c r="E156" s="12"/>
      <c r="F156" s="12"/>
      <c r="G156" s="13"/>
      <c r="H156" s="114"/>
      <c r="I156" s="111"/>
      <c r="J156" s="119"/>
      <c r="K156" s="150">
        <f t="shared" si="10"/>
        <v>0</v>
      </c>
      <c r="L156" s="128">
        <f t="shared" si="11"/>
        <v>0</v>
      </c>
      <c r="M156" s="150">
        <f t="shared" si="12"/>
        <v>0</v>
      </c>
      <c r="N156" s="116">
        <f t="shared" si="13"/>
        <v>0</v>
      </c>
      <c r="P156" s="111"/>
      <c r="Q156" s="112"/>
      <c r="S156" s="111">
        <f t="shared" si="14"/>
        <v>0</v>
      </c>
      <c r="T156" s="111">
        <f t="shared" si="14"/>
        <v>0</v>
      </c>
      <c r="V156" s="111"/>
      <c r="W156" s="111"/>
    </row>
    <row r="157" spans="1:23" ht="12.75">
      <c r="A157" s="98" t="s">
        <v>301</v>
      </c>
      <c r="B157" s="7" t="s">
        <v>239</v>
      </c>
      <c r="C157" s="10" t="s">
        <v>37</v>
      </c>
      <c r="D157" s="18" t="s">
        <v>32</v>
      </c>
      <c r="E157" s="12">
        <f>E154</f>
        <v>268.8647208121827</v>
      </c>
      <c r="F157" s="12">
        <v>2.5</v>
      </c>
      <c r="G157" s="13">
        <f>E157*F157</f>
        <v>672.1618020304568</v>
      </c>
      <c r="H157" s="114">
        <f>G157*H8</f>
        <v>2021.1905387055835</v>
      </c>
      <c r="I157" s="111">
        <f>ROUND(H157*1.25,0)</f>
        <v>2526</v>
      </c>
      <c r="J157" s="116">
        <f>ROUND(H157*$J$9,0)</f>
        <v>2624</v>
      </c>
      <c r="K157" s="150">
        <f t="shared" si="10"/>
        <v>1263</v>
      </c>
      <c r="L157" s="128">
        <f t="shared" si="11"/>
        <v>1312</v>
      </c>
      <c r="M157" s="150">
        <f t="shared" si="12"/>
        <v>1010.4000000000001</v>
      </c>
      <c r="N157" s="116">
        <f t="shared" si="13"/>
        <v>1049.6000000000001</v>
      </c>
      <c r="P157" s="111"/>
      <c r="Q157" s="112"/>
      <c r="S157" s="111">
        <f t="shared" si="14"/>
        <v>2526</v>
      </c>
      <c r="T157" s="111">
        <f t="shared" si="14"/>
        <v>2624</v>
      </c>
      <c r="V157" s="111"/>
      <c r="W157" s="111"/>
    </row>
    <row r="158" spans="1:23" ht="12.75">
      <c r="A158" s="98"/>
      <c r="B158" s="7"/>
      <c r="C158" s="10"/>
      <c r="D158" s="14"/>
      <c r="E158" s="12"/>
      <c r="F158" s="12"/>
      <c r="G158" s="13"/>
      <c r="H158" s="114"/>
      <c r="I158" s="111"/>
      <c r="J158" s="119"/>
      <c r="K158" s="150">
        <f t="shared" si="10"/>
        <v>0</v>
      </c>
      <c r="L158" s="128">
        <f t="shared" si="11"/>
        <v>0</v>
      </c>
      <c r="M158" s="150">
        <f t="shared" si="12"/>
        <v>0</v>
      </c>
      <c r="N158" s="116">
        <f t="shared" si="13"/>
        <v>0</v>
      </c>
      <c r="P158" s="111"/>
      <c r="Q158" s="112"/>
      <c r="S158" s="111">
        <f t="shared" si="14"/>
        <v>0</v>
      </c>
      <c r="T158" s="111">
        <f t="shared" si="14"/>
        <v>0</v>
      </c>
      <c r="V158" s="111"/>
      <c r="W158" s="111"/>
    </row>
    <row r="159" spans="1:23" ht="12.75">
      <c r="A159" s="98" t="s">
        <v>302</v>
      </c>
      <c r="B159" s="7" t="s">
        <v>273</v>
      </c>
      <c r="C159" s="10" t="s">
        <v>37</v>
      </c>
      <c r="D159" s="18" t="s">
        <v>32</v>
      </c>
      <c r="E159" s="12">
        <f>E157</f>
        <v>268.8647208121827</v>
      </c>
      <c r="F159" s="12">
        <v>3.5</v>
      </c>
      <c r="G159" s="13">
        <f>E159*F159</f>
        <v>941.0265228426396</v>
      </c>
      <c r="H159" s="114">
        <f>G159*H8</f>
        <v>2829.6667541878173</v>
      </c>
      <c r="I159" s="111">
        <f>ROUND(H159*1.25,0)</f>
        <v>3537</v>
      </c>
      <c r="J159" s="116">
        <f>ROUND(H159*$J$9,0)</f>
        <v>3673</v>
      </c>
      <c r="K159" s="150">
        <f t="shared" si="10"/>
        <v>1768.5</v>
      </c>
      <c r="L159" s="128">
        <f t="shared" si="11"/>
        <v>1836.5</v>
      </c>
      <c r="M159" s="150">
        <f t="shared" si="12"/>
        <v>1414.8000000000002</v>
      </c>
      <c r="N159" s="116">
        <f t="shared" si="13"/>
        <v>1469.2</v>
      </c>
      <c r="P159" s="111"/>
      <c r="Q159" s="116"/>
      <c r="S159" s="111">
        <f t="shared" si="14"/>
        <v>3537</v>
      </c>
      <c r="T159" s="111">
        <f t="shared" si="14"/>
        <v>3673</v>
      </c>
      <c r="V159" s="111" t="e">
        <f>I159/P159*100</f>
        <v>#DIV/0!</v>
      </c>
      <c r="W159" s="111" t="e">
        <f>J159/Q159*100</f>
        <v>#DIV/0!</v>
      </c>
    </row>
    <row r="160" spans="1:23" ht="12.75">
      <c r="A160" s="98"/>
      <c r="B160" s="7" t="s">
        <v>303</v>
      </c>
      <c r="C160" s="10"/>
      <c r="D160" s="14"/>
      <c r="E160" s="12"/>
      <c r="F160" s="12"/>
      <c r="G160" s="13"/>
      <c r="H160" s="114"/>
      <c r="I160" s="111"/>
      <c r="J160" s="119"/>
      <c r="K160" s="150">
        <f t="shared" si="10"/>
        <v>0</v>
      </c>
      <c r="L160" s="128">
        <f t="shared" si="11"/>
        <v>0</v>
      </c>
      <c r="M160" s="150">
        <f t="shared" si="12"/>
        <v>0</v>
      </c>
      <c r="N160" s="116">
        <f t="shared" si="13"/>
        <v>0</v>
      </c>
      <c r="P160" s="111"/>
      <c r="Q160" s="116"/>
      <c r="S160" s="111">
        <f t="shared" si="14"/>
        <v>0</v>
      </c>
      <c r="T160" s="111">
        <f t="shared" si="14"/>
        <v>0</v>
      </c>
      <c r="V160" s="111"/>
      <c r="W160" s="111"/>
    </row>
    <row r="161" spans="1:23" ht="12.75">
      <c r="A161" s="98"/>
      <c r="B161" s="7" t="s">
        <v>304</v>
      </c>
      <c r="C161" s="10"/>
      <c r="D161" s="14"/>
      <c r="E161" s="12"/>
      <c r="F161" s="12"/>
      <c r="G161" s="13"/>
      <c r="H161" s="114"/>
      <c r="I161" s="111"/>
      <c r="J161" s="119"/>
      <c r="K161" s="150">
        <f t="shared" si="10"/>
        <v>0</v>
      </c>
      <c r="L161" s="128">
        <f t="shared" si="11"/>
        <v>0</v>
      </c>
      <c r="M161" s="150">
        <f t="shared" si="12"/>
        <v>0</v>
      </c>
      <c r="N161" s="116">
        <f t="shared" si="13"/>
        <v>0</v>
      </c>
      <c r="P161" s="111"/>
      <c r="Q161" s="116"/>
      <c r="S161" s="111">
        <f t="shared" si="14"/>
        <v>0</v>
      </c>
      <c r="T161" s="111">
        <f t="shared" si="14"/>
        <v>0</v>
      </c>
      <c r="V161" s="111"/>
      <c r="W161" s="111"/>
    </row>
    <row r="162" spans="1:23" ht="12.75">
      <c r="A162" s="98"/>
      <c r="B162" s="7"/>
      <c r="C162" s="10"/>
      <c r="D162" s="14"/>
      <c r="E162" s="12"/>
      <c r="F162" s="12"/>
      <c r="G162" s="13"/>
      <c r="H162" s="114"/>
      <c r="I162" s="111"/>
      <c r="J162" s="119"/>
      <c r="K162" s="150">
        <f t="shared" si="10"/>
        <v>0</v>
      </c>
      <c r="L162" s="128">
        <f t="shared" si="11"/>
        <v>0</v>
      </c>
      <c r="M162" s="150">
        <f t="shared" si="12"/>
        <v>0</v>
      </c>
      <c r="N162" s="116">
        <f t="shared" si="13"/>
        <v>0</v>
      </c>
      <c r="P162" s="111"/>
      <c r="Q162" s="116"/>
      <c r="S162" s="111">
        <f t="shared" si="14"/>
        <v>0</v>
      </c>
      <c r="T162" s="111">
        <f t="shared" si="14"/>
        <v>0</v>
      </c>
      <c r="V162" s="111" t="e">
        <f>I162/P162*100</f>
        <v>#DIV/0!</v>
      </c>
      <c r="W162" s="111" t="e">
        <f>J162/Q162*100</f>
        <v>#DIV/0!</v>
      </c>
    </row>
    <row r="163" spans="1:23" ht="12.75">
      <c r="A163" s="98" t="s">
        <v>305</v>
      </c>
      <c r="B163" s="7" t="s">
        <v>306</v>
      </c>
      <c r="C163" s="10" t="s">
        <v>37</v>
      </c>
      <c r="D163" s="18" t="s">
        <v>32</v>
      </c>
      <c r="E163" s="12">
        <f>E159</f>
        <v>268.8647208121827</v>
      </c>
      <c r="F163" s="12">
        <v>1.5</v>
      </c>
      <c r="G163" s="13">
        <f>E163*F163</f>
        <v>403.2970812182741</v>
      </c>
      <c r="H163" s="114">
        <f>G163*H8</f>
        <v>1212.7143232233502</v>
      </c>
      <c r="I163" s="111">
        <f>ROUND(H163*1.25,0)</f>
        <v>1516</v>
      </c>
      <c r="J163" s="116"/>
      <c r="K163" s="150">
        <f t="shared" si="10"/>
        <v>758</v>
      </c>
      <c r="L163" s="128">
        <f t="shared" si="11"/>
        <v>0</v>
      </c>
      <c r="M163" s="150">
        <f t="shared" si="12"/>
        <v>606.4</v>
      </c>
      <c r="N163" s="116">
        <f t="shared" si="13"/>
        <v>0</v>
      </c>
      <c r="P163" s="111"/>
      <c r="Q163" s="116"/>
      <c r="S163" s="111">
        <f t="shared" si="14"/>
        <v>1516</v>
      </c>
      <c r="T163" s="111">
        <f t="shared" si="14"/>
        <v>0</v>
      </c>
      <c r="V163" s="111"/>
      <c r="W163" s="111"/>
    </row>
    <row r="164" spans="1:23" ht="12.75">
      <c r="A164" s="98"/>
      <c r="B164" s="7" t="s">
        <v>307</v>
      </c>
      <c r="C164" s="10"/>
      <c r="D164" s="14"/>
      <c r="E164" s="12"/>
      <c r="F164" s="12"/>
      <c r="G164" s="13"/>
      <c r="H164" s="114"/>
      <c r="I164" s="111"/>
      <c r="J164" s="119"/>
      <c r="K164" s="150">
        <f t="shared" si="10"/>
        <v>0</v>
      </c>
      <c r="L164" s="128">
        <f t="shared" si="11"/>
        <v>0</v>
      </c>
      <c r="M164" s="150">
        <f t="shared" si="12"/>
        <v>0</v>
      </c>
      <c r="N164" s="116">
        <f t="shared" si="13"/>
        <v>0</v>
      </c>
      <c r="P164" s="111"/>
      <c r="Q164" s="116"/>
      <c r="S164" s="111">
        <f t="shared" si="14"/>
        <v>0</v>
      </c>
      <c r="T164" s="111">
        <f t="shared" si="14"/>
        <v>0</v>
      </c>
      <c r="V164" s="111"/>
      <c r="W164" s="111"/>
    </row>
    <row r="165" spans="1:23" ht="12.75">
      <c r="A165" s="98"/>
      <c r="B165" s="7"/>
      <c r="C165" s="10"/>
      <c r="D165" s="14"/>
      <c r="E165" s="12"/>
      <c r="F165" s="12"/>
      <c r="G165" s="13"/>
      <c r="H165" s="114"/>
      <c r="I165" s="111"/>
      <c r="J165" s="119"/>
      <c r="K165" s="150">
        <f t="shared" si="10"/>
        <v>0</v>
      </c>
      <c r="L165" s="128">
        <f t="shared" si="11"/>
        <v>0</v>
      </c>
      <c r="M165" s="150">
        <f t="shared" si="12"/>
        <v>0</v>
      </c>
      <c r="N165" s="116">
        <f t="shared" si="13"/>
        <v>0</v>
      </c>
      <c r="P165" s="111"/>
      <c r="Q165" s="116"/>
      <c r="S165" s="111">
        <f t="shared" si="14"/>
        <v>0</v>
      </c>
      <c r="T165" s="111">
        <f t="shared" si="14"/>
        <v>0</v>
      </c>
      <c r="V165" s="111" t="e">
        <f>I165/P165*100</f>
        <v>#DIV/0!</v>
      </c>
      <c r="W165" s="111" t="e">
        <f>J165/Q165*100</f>
        <v>#DIV/0!</v>
      </c>
    </row>
    <row r="166" spans="1:23" ht="12.75">
      <c r="A166" s="98" t="s">
        <v>308</v>
      </c>
      <c r="B166" s="7" t="s">
        <v>309</v>
      </c>
      <c r="C166" s="10" t="s">
        <v>37</v>
      </c>
      <c r="D166" s="18" t="s">
        <v>32</v>
      </c>
      <c r="E166" s="12">
        <f>E163</f>
        <v>268.8647208121827</v>
      </c>
      <c r="F166" s="12">
        <v>0.5</v>
      </c>
      <c r="G166" s="13">
        <f>E166*F166</f>
        <v>134.43236040609136</v>
      </c>
      <c r="H166" s="114">
        <f>G166*H8</f>
        <v>404.2381077411167</v>
      </c>
      <c r="I166" s="111">
        <f>ROUND(H166*1.25,0)</f>
        <v>505</v>
      </c>
      <c r="J166" s="116">
        <f>ROUND(H166*$J$9,0)</f>
        <v>525</v>
      </c>
      <c r="K166" s="150">
        <f t="shared" si="10"/>
        <v>252.5</v>
      </c>
      <c r="L166" s="128">
        <f t="shared" si="11"/>
        <v>262.5</v>
      </c>
      <c r="M166" s="150">
        <f t="shared" si="12"/>
        <v>202</v>
      </c>
      <c r="N166" s="116">
        <f t="shared" si="13"/>
        <v>210</v>
      </c>
      <c r="P166" s="111"/>
      <c r="Q166" s="119"/>
      <c r="S166" s="111">
        <f t="shared" si="14"/>
        <v>505</v>
      </c>
      <c r="T166" s="111">
        <f t="shared" si="14"/>
        <v>525</v>
      </c>
      <c r="V166" s="111"/>
      <c r="W166" s="111"/>
    </row>
    <row r="167" spans="1:23" ht="13.5" thickBot="1">
      <c r="A167" s="100"/>
      <c r="B167" s="73"/>
      <c r="C167" s="74"/>
      <c r="D167" s="81"/>
      <c r="E167" s="82"/>
      <c r="F167" s="82"/>
      <c r="G167" s="83"/>
      <c r="H167" s="125"/>
      <c r="I167" s="122"/>
      <c r="J167" s="126"/>
      <c r="K167" s="150">
        <f t="shared" si="10"/>
        <v>0</v>
      </c>
      <c r="L167" s="128">
        <f t="shared" si="11"/>
        <v>0</v>
      </c>
      <c r="M167" s="150">
        <f t="shared" si="12"/>
        <v>0</v>
      </c>
      <c r="N167" s="116">
        <f t="shared" si="13"/>
        <v>0</v>
      </c>
      <c r="P167" s="111"/>
      <c r="Q167" s="119"/>
      <c r="S167" s="111">
        <f t="shared" si="14"/>
        <v>0</v>
      </c>
      <c r="T167" s="111">
        <f t="shared" si="14"/>
        <v>0</v>
      </c>
      <c r="V167" s="111"/>
      <c r="W167" s="111"/>
    </row>
    <row r="168" ht="13.5" thickTop="1"/>
  </sheetData>
  <sheetProtection password="CF6E" sheet="1" formatCells="0" formatColumns="0" formatRows="0" insertColumns="0" insertRows="0" insertHyperlinks="0" deleteColumns="0" deleteRows="0" autoFilter="0" pivotTables="0"/>
  <mergeCells count="4">
    <mergeCell ref="A1:J1"/>
    <mergeCell ref="P4:Q4"/>
    <mergeCell ref="S4:T4"/>
    <mergeCell ref="V4:W4"/>
  </mergeCells>
  <printOptions horizontalCentered="1"/>
  <pageMargins left="0.984251968503937" right="0.3937007874015748" top="0.5905511811023623" bottom="0.5905511811023623" header="0.1968503937007874" footer="0"/>
  <pageSetup fitToHeight="20" fitToWidth="1" horizontalDpi="600" verticalDpi="600" orientation="portrait" paperSize="9" scale="89" r:id="rId1"/>
  <headerFooter alignWithMargins="0">
    <oddHeader>&amp;CСтраница &amp;P из &amp;N</oddHeader>
    <oddFooter>&amp;Cдля филиала в ХМАО-Югре</oddFooter>
  </headerFooter>
  <rowBreaks count="2" manualBreakCount="2">
    <brk id="64" max="12" man="1"/>
    <brk id="10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W31"/>
  <sheetViews>
    <sheetView showZeros="0" view="pageBreakPreview" zoomScaleSheetLayoutView="100" zoomScalePageLayoutView="0" workbookViewId="0" topLeftCell="A1">
      <selection activeCell="O158" sqref="O1:W16384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8" width="9.1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  <col min="15" max="15" width="0" style="0" hidden="1" customWidth="1"/>
    <col min="16" max="17" width="11.75390625" style="0" hidden="1" customWidth="1"/>
    <col min="18" max="18" width="0" style="0" hidden="1" customWidth="1"/>
    <col min="19" max="20" width="11.75390625" style="0" hidden="1" customWidth="1"/>
    <col min="21" max="21" width="1.625" style="170" hidden="1" customWidth="1"/>
    <col min="22" max="23" width="11.75390625" style="0" hidden="1" customWidth="1"/>
  </cols>
  <sheetData>
    <row r="1" spans="1:23" ht="26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P1" s="48"/>
      <c r="Q1" s="48"/>
      <c r="R1" s="48"/>
      <c r="S1" s="48"/>
      <c r="T1" s="48"/>
      <c r="U1" s="169"/>
      <c r="V1" s="48"/>
      <c r="W1" s="48"/>
    </row>
    <row r="2" spans="1:23" ht="27" customHeight="1">
      <c r="A2" s="1" t="s">
        <v>316</v>
      </c>
      <c r="B2" s="1"/>
      <c r="C2" s="1"/>
      <c r="D2" s="1"/>
      <c r="E2" s="49"/>
      <c r="F2" s="49"/>
      <c r="G2" s="3"/>
      <c r="H2" s="3"/>
      <c r="I2" s="3"/>
      <c r="J2" s="25"/>
      <c r="K2" s="3"/>
      <c r="L2" s="25"/>
      <c r="M2" s="3"/>
      <c r="N2" s="25"/>
      <c r="P2" s="1"/>
      <c r="Q2" s="1"/>
      <c r="S2" s="1"/>
      <c r="T2" s="1"/>
      <c r="V2" s="1"/>
      <c r="W2" s="1"/>
    </row>
    <row r="3" spans="1:23" ht="18" customHeight="1">
      <c r="A3" s="1" t="s">
        <v>317</v>
      </c>
      <c r="B3" s="1"/>
      <c r="C3" s="1"/>
      <c r="D3" s="49"/>
      <c r="E3" s="49"/>
      <c r="F3" s="3"/>
      <c r="G3" s="3"/>
      <c r="H3" s="3"/>
      <c r="I3" s="1"/>
      <c r="J3" s="26"/>
      <c r="K3" s="1"/>
      <c r="L3" s="156">
        <v>0.5</v>
      </c>
      <c r="M3" s="1"/>
      <c r="N3" s="156">
        <v>0.4</v>
      </c>
      <c r="P3" s="1"/>
      <c r="Q3" s="1"/>
      <c r="S3" s="1"/>
      <c r="T3" s="1"/>
      <c r="V3" s="1"/>
      <c r="W3" s="1"/>
    </row>
    <row r="4" spans="5:23" ht="15" customHeight="1" thickBot="1">
      <c r="E4" s="23"/>
      <c r="F4" s="23"/>
      <c r="G4" s="6"/>
      <c r="H4" s="6"/>
      <c r="I4" s="6"/>
      <c r="J4" s="24"/>
      <c r="K4" s="6"/>
      <c r="L4" s="24"/>
      <c r="M4" s="6"/>
      <c r="N4" s="24"/>
      <c r="P4" s="175" t="s">
        <v>383</v>
      </c>
      <c r="Q4" s="175"/>
      <c r="S4" s="175" t="s">
        <v>384</v>
      </c>
      <c r="T4" s="175"/>
      <c r="V4" s="175" t="s">
        <v>385</v>
      </c>
      <c r="W4" s="175"/>
    </row>
    <row r="5" spans="1:23" ht="13.5" thickTop="1">
      <c r="A5" s="102"/>
      <c r="B5" s="94" t="s">
        <v>3</v>
      </c>
      <c r="C5" s="60" t="s">
        <v>4</v>
      </c>
      <c r="D5" s="61" t="s">
        <v>5</v>
      </c>
      <c r="E5" s="62" t="s">
        <v>6</v>
      </c>
      <c r="F5" s="63" t="s">
        <v>7</v>
      </c>
      <c r="G5" s="62" t="s">
        <v>8</v>
      </c>
      <c r="H5" s="64" t="s">
        <v>9</v>
      </c>
      <c r="I5" s="65" t="s">
        <v>10</v>
      </c>
      <c r="J5" s="66"/>
      <c r="K5" s="65" t="s">
        <v>10</v>
      </c>
      <c r="L5" s="66"/>
      <c r="M5" s="65" t="s">
        <v>10</v>
      </c>
      <c r="N5" s="66"/>
      <c r="P5" s="65" t="s">
        <v>10</v>
      </c>
      <c r="Q5" s="66"/>
      <c r="S5" s="65" t="s">
        <v>10</v>
      </c>
      <c r="T5" s="66"/>
      <c r="V5" s="65" t="s">
        <v>10</v>
      </c>
      <c r="W5" s="66"/>
    </row>
    <row r="6" spans="1:23" ht="12.75">
      <c r="A6" s="103"/>
      <c r="B6" s="95" t="s">
        <v>11</v>
      </c>
      <c r="C6" s="37" t="s">
        <v>12</v>
      </c>
      <c r="D6" s="38" t="s">
        <v>13</v>
      </c>
      <c r="E6" s="67" t="s">
        <v>14</v>
      </c>
      <c r="F6" s="39" t="s">
        <v>15</v>
      </c>
      <c r="G6" s="67" t="s">
        <v>16</v>
      </c>
      <c r="H6" s="40" t="s">
        <v>17</v>
      </c>
      <c r="I6" s="35" t="s">
        <v>18</v>
      </c>
      <c r="J6" s="68" t="s">
        <v>19</v>
      </c>
      <c r="K6" s="35" t="s">
        <v>18</v>
      </c>
      <c r="L6" s="68" t="s">
        <v>19</v>
      </c>
      <c r="M6" s="35" t="s">
        <v>18</v>
      </c>
      <c r="N6" s="68" t="s">
        <v>19</v>
      </c>
      <c r="P6" s="35" t="s">
        <v>18</v>
      </c>
      <c r="Q6" s="68" t="s">
        <v>19</v>
      </c>
      <c r="S6" s="35" t="s">
        <v>18</v>
      </c>
      <c r="T6" s="68" t="s">
        <v>19</v>
      </c>
      <c r="V6" s="35" t="s">
        <v>18</v>
      </c>
      <c r="W6" s="68" t="s">
        <v>19</v>
      </c>
    </row>
    <row r="7" spans="1:23" ht="12.75">
      <c r="A7" s="103"/>
      <c r="B7" s="36"/>
      <c r="C7" s="37"/>
      <c r="D7" s="38" t="s">
        <v>20</v>
      </c>
      <c r="E7" s="67" t="s">
        <v>21</v>
      </c>
      <c r="F7" s="39" t="s">
        <v>22</v>
      </c>
      <c r="G7" s="67" t="s">
        <v>23</v>
      </c>
      <c r="H7" s="40" t="s">
        <v>21</v>
      </c>
      <c r="I7" s="40" t="s">
        <v>24</v>
      </c>
      <c r="J7" s="69" t="s">
        <v>25</v>
      </c>
      <c r="K7" s="40" t="s">
        <v>24</v>
      </c>
      <c r="L7" s="69" t="s">
        <v>25</v>
      </c>
      <c r="M7" s="40" t="s">
        <v>24</v>
      </c>
      <c r="N7" s="69" t="s">
        <v>25</v>
      </c>
      <c r="P7" s="40" t="s">
        <v>24</v>
      </c>
      <c r="Q7" s="69" t="s">
        <v>25</v>
      </c>
      <c r="S7" s="40" t="s">
        <v>24</v>
      </c>
      <c r="T7" s="69" t="s">
        <v>25</v>
      </c>
      <c r="V7" s="40" t="s">
        <v>24</v>
      </c>
      <c r="W7" s="69" t="s">
        <v>25</v>
      </c>
    </row>
    <row r="8" spans="1:23" ht="12.75">
      <c r="A8" s="104"/>
      <c r="B8" s="41"/>
      <c r="C8" s="42"/>
      <c r="D8" s="43"/>
      <c r="E8" s="44"/>
      <c r="F8" s="45" t="s">
        <v>26</v>
      </c>
      <c r="G8" s="46" t="s">
        <v>21</v>
      </c>
      <c r="H8" s="109">
        <f>1+0.1+0.342+1.565</f>
        <v>3.007</v>
      </c>
      <c r="I8" s="47" t="s">
        <v>27</v>
      </c>
      <c r="J8" s="70" t="s">
        <v>28</v>
      </c>
      <c r="K8" s="47" t="s">
        <v>27</v>
      </c>
      <c r="L8" s="70" t="s">
        <v>28</v>
      </c>
      <c r="M8" s="47" t="s">
        <v>27</v>
      </c>
      <c r="N8" s="70" t="s">
        <v>28</v>
      </c>
      <c r="P8" s="47" t="s">
        <v>27</v>
      </c>
      <c r="Q8" s="70" t="s">
        <v>28</v>
      </c>
      <c r="S8" s="47" t="s">
        <v>27</v>
      </c>
      <c r="T8" s="70" t="s">
        <v>28</v>
      </c>
      <c r="V8" s="47" t="s">
        <v>27</v>
      </c>
      <c r="W8" s="70" t="s">
        <v>28</v>
      </c>
    </row>
    <row r="9" spans="1:23" ht="12.75" customHeight="1">
      <c r="A9" s="105"/>
      <c r="B9" s="51"/>
      <c r="C9" s="10"/>
      <c r="D9" s="52"/>
      <c r="E9" s="34"/>
      <c r="F9" s="8"/>
      <c r="G9" s="11"/>
      <c r="H9" s="6"/>
      <c r="I9" s="11"/>
      <c r="J9" s="71"/>
      <c r="K9" s="11"/>
      <c r="L9" s="71"/>
      <c r="M9" s="11"/>
      <c r="N9" s="71"/>
      <c r="P9" s="10"/>
      <c r="Q9" s="101"/>
      <c r="S9" s="10"/>
      <c r="T9" s="101">
        <v>1.298</v>
      </c>
      <c r="V9" s="10"/>
      <c r="W9" s="101">
        <v>1.298</v>
      </c>
    </row>
    <row r="10" spans="1:23" ht="15" customHeight="1">
      <c r="A10" s="105" t="s">
        <v>318</v>
      </c>
      <c r="B10" s="7" t="s">
        <v>319</v>
      </c>
      <c r="C10" s="10" t="s">
        <v>31</v>
      </c>
      <c r="D10" s="14" t="s">
        <v>32</v>
      </c>
      <c r="E10" s="12">
        <f>'[1]ФОТ'!$AB$226</f>
        <v>268.8647208121827</v>
      </c>
      <c r="F10" s="15">
        <v>7</v>
      </c>
      <c r="G10" s="13">
        <f>E10*F10</f>
        <v>1882.0530456852791</v>
      </c>
      <c r="H10" s="114">
        <f>G10*$H$8</f>
        <v>5659.333508375635</v>
      </c>
      <c r="I10" s="111">
        <f>ROUND(H10*1.25,0)</f>
        <v>7074</v>
      </c>
      <c r="J10" s="116">
        <f>ROUND(H10*1.298,0)</f>
        <v>7346</v>
      </c>
      <c r="K10" s="150">
        <f>I10*$L$3</f>
        <v>3537</v>
      </c>
      <c r="L10" s="128">
        <f>J10*$L$3</f>
        <v>3673</v>
      </c>
      <c r="M10" s="150">
        <f>I10*$N$3</f>
        <v>2829.6000000000004</v>
      </c>
      <c r="N10" s="116">
        <f>J10*$N$3</f>
        <v>2938.4</v>
      </c>
      <c r="P10" s="111"/>
      <c r="Q10" s="112"/>
      <c r="S10" s="111">
        <f>I10-P10</f>
        <v>7074</v>
      </c>
      <c r="T10" s="111">
        <f>J10-Q10</f>
        <v>7346</v>
      </c>
      <c r="V10" s="111" t="e">
        <f>I10/P10*100</f>
        <v>#DIV/0!</v>
      </c>
      <c r="W10" s="111"/>
    </row>
    <row r="11" spans="1:23" ht="12.75" customHeight="1">
      <c r="A11" s="105"/>
      <c r="B11" s="7" t="s">
        <v>320</v>
      </c>
      <c r="C11" s="10"/>
      <c r="D11" s="14"/>
      <c r="E11" s="12"/>
      <c r="F11" s="15"/>
      <c r="G11" s="11"/>
      <c r="H11" s="114"/>
      <c r="I11" s="114"/>
      <c r="J11" s="112"/>
      <c r="K11" s="150">
        <f aca="true" t="shared" si="0" ref="K11:K31">I11*$L$3</f>
        <v>0</v>
      </c>
      <c r="L11" s="128">
        <f aca="true" t="shared" si="1" ref="L11:L31">J11*$L$3</f>
        <v>0</v>
      </c>
      <c r="M11" s="150">
        <f aca="true" t="shared" si="2" ref="M11:M31">I11*$N$3</f>
        <v>0</v>
      </c>
      <c r="N11" s="116">
        <f aca="true" t="shared" si="3" ref="N11:N31">J11*$N$3</f>
        <v>0</v>
      </c>
      <c r="P11" s="111"/>
      <c r="Q11" s="112"/>
      <c r="S11" s="111">
        <f aca="true" t="shared" si="4" ref="S11:T31">I11-P11</f>
        <v>0</v>
      </c>
      <c r="T11" s="111">
        <f t="shared" si="4"/>
        <v>0</v>
      </c>
      <c r="V11" s="111"/>
      <c r="W11" s="111"/>
    </row>
    <row r="12" spans="1:23" ht="12.75" customHeight="1">
      <c r="A12" s="105"/>
      <c r="B12" s="7" t="s">
        <v>321</v>
      </c>
      <c r="C12" s="10"/>
      <c r="D12" s="14"/>
      <c r="E12" s="34"/>
      <c r="F12" s="34"/>
      <c r="G12" s="13"/>
      <c r="H12" s="110"/>
      <c r="I12" s="114"/>
      <c r="J12" s="117"/>
      <c r="K12" s="150">
        <f t="shared" si="0"/>
        <v>0</v>
      </c>
      <c r="L12" s="128">
        <f t="shared" si="1"/>
        <v>0</v>
      </c>
      <c r="M12" s="150">
        <f t="shared" si="2"/>
        <v>0</v>
      </c>
      <c r="N12" s="116">
        <f t="shared" si="3"/>
        <v>0</v>
      </c>
      <c r="P12" s="114"/>
      <c r="Q12" s="115"/>
      <c r="S12" s="111">
        <f t="shared" si="4"/>
        <v>0</v>
      </c>
      <c r="T12" s="111">
        <f t="shared" si="4"/>
        <v>0</v>
      </c>
      <c r="V12" s="111"/>
      <c r="W12" s="111"/>
    </row>
    <row r="13" spans="1:23" ht="12.75" customHeight="1">
      <c r="A13" s="105"/>
      <c r="B13" s="7" t="s">
        <v>322</v>
      </c>
      <c r="C13" s="10"/>
      <c r="D13" s="14"/>
      <c r="E13" s="34"/>
      <c r="F13" s="34"/>
      <c r="G13" s="13"/>
      <c r="H13" s="110"/>
      <c r="I13" s="114"/>
      <c r="J13" s="117"/>
      <c r="K13" s="150">
        <f t="shared" si="0"/>
        <v>0</v>
      </c>
      <c r="L13" s="128">
        <f t="shared" si="1"/>
        <v>0</v>
      </c>
      <c r="M13" s="150">
        <f t="shared" si="2"/>
        <v>0</v>
      </c>
      <c r="N13" s="116">
        <f t="shared" si="3"/>
        <v>0</v>
      </c>
      <c r="P13" s="114"/>
      <c r="Q13" s="115"/>
      <c r="S13" s="111">
        <f t="shared" si="4"/>
        <v>0</v>
      </c>
      <c r="T13" s="111">
        <f t="shared" si="4"/>
        <v>0</v>
      </c>
      <c r="V13" s="111"/>
      <c r="W13" s="111"/>
    </row>
    <row r="14" spans="1:23" ht="12.75" customHeight="1">
      <c r="A14" s="105"/>
      <c r="B14" s="7"/>
      <c r="C14" s="10"/>
      <c r="D14" s="14"/>
      <c r="E14" s="34"/>
      <c r="F14" s="34"/>
      <c r="G14" s="13"/>
      <c r="H14" s="110"/>
      <c r="I14" s="114"/>
      <c r="J14" s="117"/>
      <c r="K14" s="150">
        <f t="shared" si="0"/>
        <v>0</v>
      </c>
      <c r="L14" s="128">
        <f t="shared" si="1"/>
        <v>0</v>
      </c>
      <c r="M14" s="150">
        <f t="shared" si="2"/>
        <v>0</v>
      </c>
      <c r="N14" s="116">
        <f t="shared" si="3"/>
        <v>0</v>
      </c>
      <c r="P14" s="111"/>
      <c r="Q14" s="115"/>
      <c r="S14" s="111">
        <f t="shared" si="4"/>
        <v>0</v>
      </c>
      <c r="T14" s="111">
        <f t="shared" si="4"/>
        <v>0</v>
      </c>
      <c r="V14" s="111" t="e">
        <f>I14/P14*100</f>
        <v>#DIV/0!</v>
      </c>
      <c r="W14" s="111"/>
    </row>
    <row r="15" spans="1:23" ht="12.75" customHeight="1">
      <c r="A15" s="105" t="s">
        <v>323</v>
      </c>
      <c r="B15" s="7" t="s">
        <v>324</v>
      </c>
      <c r="C15" s="10" t="s">
        <v>37</v>
      </c>
      <c r="D15" s="14" t="s">
        <v>32</v>
      </c>
      <c r="E15" s="12">
        <f>E10</f>
        <v>268.8647208121827</v>
      </c>
      <c r="F15" s="53">
        <v>2</v>
      </c>
      <c r="G15" s="13">
        <f>E15*F15</f>
        <v>537.7294416243654</v>
      </c>
      <c r="H15" s="114">
        <f>G15*$H$8</f>
        <v>1616.9524309644669</v>
      </c>
      <c r="I15" s="111">
        <f>ROUND(H15*1.25,0)</f>
        <v>2021</v>
      </c>
      <c r="J15" s="116">
        <f>ROUND(H15*1.298,0)</f>
        <v>2099</v>
      </c>
      <c r="K15" s="150">
        <f t="shared" si="0"/>
        <v>1010.5</v>
      </c>
      <c r="L15" s="128">
        <f t="shared" si="1"/>
        <v>1049.5</v>
      </c>
      <c r="M15" s="150">
        <f t="shared" si="2"/>
        <v>808.4000000000001</v>
      </c>
      <c r="N15" s="116">
        <f t="shared" si="3"/>
        <v>839.6</v>
      </c>
      <c r="P15" s="111"/>
      <c r="Q15" s="115"/>
      <c r="S15" s="111">
        <f t="shared" si="4"/>
        <v>2021</v>
      </c>
      <c r="T15" s="111">
        <f t="shared" si="4"/>
        <v>2099</v>
      </c>
      <c r="V15" s="111"/>
      <c r="W15" s="111"/>
    </row>
    <row r="16" spans="1:23" ht="12.75" customHeight="1">
      <c r="A16" s="105"/>
      <c r="B16" s="7" t="s">
        <v>325</v>
      </c>
      <c r="C16" s="10"/>
      <c r="D16" s="14"/>
      <c r="E16" s="34"/>
      <c r="F16" s="53"/>
      <c r="G16" s="13"/>
      <c r="H16" s="110"/>
      <c r="I16" s="114"/>
      <c r="J16" s="117"/>
      <c r="K16" s="150">
        <f t="shared" si="0"/>
        <v>0</v>
      </c>
      <c r="L16" s="128">
        <f t="shared" si="1"/>
        <v>0</v>
      </c>
      <c r="M16" s="150">
        <f t="shared" si="2"/>
        <v>0</v>
      </c>
      <c r="N16" s="116">
        <f t="shared" si="3"/>
        <v>0</v>
      </c>
      <c r="P16" s="114"/>
      <c r="Q16" s="115"/>
      <c r="S16" s="111">
        <f t="shared" si="4"/>
        <v>0</v>
      </c>
      <c r="T16" s="111">
        <f t="shared" si="4"/>
        <v>0</v>
      </c>
      <c r="V16" s="111"/>
      <c r="W16" s="111"/>
    </row>
    <row r="17" spans="1:23" ht="12.75" customHeight="1">
      <c r="A17" s="105"/>
      <c r="B17" s="7"/>
      <c r="C17" s="10"/>
      <c r="D17" s="14"/>
      <c r="E17" s="34"/>
      <c r="F17" s="53"/>
      <c r="G17" s="13"/>
      <c r="H17" s="110"/>
      <c r="I17" s="114"/>
      <c r="J17" s="117"/>
      <c r="K17" s="150">
        <f t="shared" si="0"/>
        <v>0</v>
      </c>
      <c r="L17" s="128">
        <f t="shared" si="1"/>
        <v>0</v>
      </c>
      <c r="M17" s="150">
        <f t="shared" si="2"/>
        <v>0</v>
      </c>
      <c r="N17" s="116">
        <f t="shared" si="3"/>
        <v>0</v>
      </c>
      <c r="P17" s="111"/>
      <c r="Q17" s="115"/>
      <c r="S17" s="111">
        <f t="shared" si="4"/>
        <v>0</v>
      </c>
      <c r="T17" s="111">
        <f t="shared" si="4"/>
        <v>0</v>
      </c>
      <c r="V17" s="111" t="e">
        <f>I17/P17*100</f>
        <v>#DIV/0!</v>
      </c>
      <c r="W17" s="111"/>
    </row>
    <row r="18" spans="1:23" ht="24.75" customHeight="1">
      <c r="A18" s="105" t="s">
        <v>326</v>
      </c>
      <c r="B18" s="7" t="s">
        <v>324</v>
      </c>
      <c r="C18" s="10" t="s">
        <v>31</v>
      </c>
      <c r="D18" s="14" t="s">
        <v>32</v>
      </c>
      <c r="E18" s="12">
        <f>E15</f>
        <v>268.8647208121827</v>
      </c>
      <c r="F18" s="53">
        <v>2</v>
      </c>
      <c r="G18" s="13">
        <f>E18*F18</f>
        <v>537.7294416243654</v>
      </c>
      <c r="H18" s="114">
        <f>G18*$H$8</f>
        <v>1616.9524309644669</v>
      </c>
      <c r="I18" s="111">
        <f>ROUND(H18*1.25,0)</f>
        <v>2021</v>
      </c>
      <c r="J18" s="116">
        <f>ROUND(H18*1.298,0)</f>
        <v>2099</v>
      </c>
      <c r="K18" s="150">
        <f t="shared" si="0"/>
        <v>1010.5</v>
      </c>
      <c r="L18" s="128">
        <f t="shared" si="1"/>
        <v>1049.5</v>
      </c>
      <c r="M18" s="150">
        <f t="shared" si="2"/>
        <v>808.4000000000001</v>
      </c>
      <c r="N18" s="116">
        <f t="shared" si="3"/>
        <v>839.6</v>
      </c>
      <c r="P18" s="111"/>
      <c r="Q18" s="115"/>
      <c r="S18" s="111">
        <f t="shared" si="4"/>
        <v>2021</v>
      </c>
      <c r="T18" s="111">
        <f t="shared" si="4"/>
        <v>2099</v>
      </c>
      <c r="V18" s="111"/>
      <c r="W18" s="111"/>
    </row>
    <row r="19" spans="1:23" ht="12.75" customHeight="1">
      <c r="A19" s="105"/>
      <c r="B19" s="7" t="s">
        <v>327</v>
      </c>
      <c r="C19" s="10"/>
      <c r="D19" s="14"/>
      <c r="E19" s="34"/>
      <c r="F19" s="53"/>
      <c r="G19" s="11"/>
      <c r="H19" s="110"/>
      <c r="I19" s="114"/>
      <c r="J19" s="119"/>
      <c r="K19" s="150">
        <f t="shared" si="0"/>
        <v>0</v>
      </c>
      <c r="L19" s="128">
        <f t="shared" si="1"/>
        <v>0</v>
      </c>
      <c r="M19" s="150">
        <f t="shared" si="2"/>
        <v>0</v>
      </c>
      <c r="N19" s="116">
        <f t="shared" si="3"/>
        <v>0</v>
      </c>
      <c r="P19" s="114"/>
      <c r="Q19" s="115"/>
      <c r="S19" s="111">
        <f t="shared" si="4"/>
        <v>0</v>
      </c>
      <c r="T19" s="111">
        <f t="shared" si="4"/>
        <v>0</v>
      </c>
      <c r="V19" s="111"/>
      <c r="W19" s="111"/>
    </row>
    <row r="20" spans="1:23" ht="15" customHeight="1">
      <c r="A20" s="105"/>
      <c r="B20" s="7"/>
      <c r="C20" s="10"/>
      <c r="D20" s="14"/>
      <c r="E20" s="34"/>
      <c r="F20" s="53"/>
      <c r="G20" s="11"/>
      <c r="H20" s="110"/>
      <c r="I20" s="114"/>
      <c r="J20" s="119"/>
      <c r="K20" s="150">
        <f t="shared" si="0"/>
        <v>0</v>
      </c>
      <c r="L20" s="128">
        <f t="shared" si="1"/>
        <v>0</v>
      </c>
      <c r="M20" s="150">
        <f t="shared" si="2"/>
        <v>0</v>
      </c>
      <c r="N20" s="116">
        <f t="shared" si="3"/>
        <v>0</v>
      </c>
      <c r="P20" s="111"/>
      <c r="Q20" s="116"/>
      <c r="S20" s="111">
        <f t="shared" si="4"/>
        <v>0</v>
      </c>
      <c r="T20" s="111">
        <f t="shared" si="4"/>
        <v>0</v>
      </c>
      <c r="V20" s="111" t="e">
        <f>I20/P20*100</f>
        <v>#DIV/0!</v>
      </c>
      <c r="W20" s="111" t="e">
        <f>J20/Q20*100</f>
        <v>#DIV/0!</v>
      </c>
    </row>
    <row r="21" spans="1:23" ht="12.75" customHeight="1">
      <c r="A21" s="105" t="s">
        <v>310</v>
      </c>
      <c r="B21" s="7" t="s">
        <v>311</v>
      </c>
      <c r="C21" s="10" t="s">
        <v>37</v>
      </c>
      <c r="D21" s="14" t="s">
        <v>32</v>
      </c>
      <c r="E21" s="12">
        <f>E18</f>
        <v>268.8647208121827</v>
      </c>
      <c r="F21" s="53">
        <v>3.5</v>
      </c>
      <c r="G21" s="13">
        <f>E21*F21</f>
        <v>941.0265228426396</v>
      </c>
      <c r="H21" s="114">
        <f>G21*$H$8</f>
        <v>2829.6667541878173</v>
      </c>
      <c r="I21" s="111">
        <f>ROUND(H21*1.25,0)</f>
        <v>3537</v>
      </c>
      <c r="J21" s="116">
        <f>ROUND(H21*1.298,0)</f>
        <v>3673</v>
      </c>
      <c r="K21" s="150">
        <f t="shared" si="0"/>
        <v>1768.5</v>
      </c>
      <c r="L21" s="128">
        <f t="shared" si="1"/>
        <v>1836.5</v>
      </c>
      <c r="M21" s="150">
        <f t="shared" si="2"/>
        <v>1414.8000000000002</v>
      </c>
      <c r="N21" s="116">
        <f t="shared" si="3"/>
        <v>1469.2</v>
      </c>
      <c r="P21" s="111"/>
      <c r="Q21" s="112"/>
      <c r="S21" s="111">
        <f t="shared" si="4"/>
        <v>3537</v>
      </c>
      <c r="T21" s="111">
        <f t="shared" si="4"/>
        <v>3673</v>
      </c>
      <c r="V21" s="111"/>
      <c r="W21" s="111"/>
    </row>
    <row r="22" spans="1:23" ht="12.75" customHeight="1">
      <c r="A22" s="105"/>
      <c r="B22" s="7" t="s">
        <v>312</v>
      </c>
      <c r="C22" s="10"/>
      <c r="D22" s="14"/>
      <c r="E22" s="34"/>
      <c r="F22" s="53"/>
      <c r="G22" s="11"/>
      <c r="H22" s="110"/>
      <c r="I22" s="114"/>
      <c r="J22" s="119"/>
      <c r="K22" s="150">
        <f t="shared" si="0"/>
        <v>0</v>
      </c>
      <c r="L22" s="128">
        <f t="shared" si="1"/>
        <v>0</v>
      </c>
      <c r="M22" s="150">
        <f t="shared" si="2"/>
        <v>0</v>
      </c>
      <c r="N22" s="116">
        <f t="shared" si="3"/>
        <v>0</v>
      </c>
      <c r="P22" s="111"/>
      <c r="Q22" s="112"/>
      <c r="S22" s="111">
        <f t="shared" si="4"/>
        <v>0</v>
      </c>
      <c r="T22" s="111">
        <f t="shared" si="4"/>
        <v>0</v>
      </c>
      <c r="V22" s="111"/>
      <c r="W22" s="111"/>
    </row>
    <row r="23" spans="1:23" ht="12.75" customHeight="1">
      <c r="A23" s="105"/>
      <c r="B23" s="7" t="s">
        <v>328</v>
      </c>
      <c r="C23" s="10"/>
      <c r="D23" s="14"/>
      <c r="E23" s="34"/>
      <c r="F23" s="53"/>
      <c r="G23" s="11"/>
      <c r="H23" s="110"/>
      <c r="I23" s="114"/>
      <c r="J23" s="119"/>
      <c r="K23" s="150">
        <f t="shared" si="0"/>
        <v>0</v>
      </c>
      <c r="L23" s="128">
        <f t="shared" si="1"/>
        <v>0</v>
      </c>
      <c r="M23" s="150">
        <f t="shared" si="2"/>
        <v>0</v>
      </c>
      <c r="N23" s="116">
        <f t="shared" si="3"/>
        <v>0</v>
      </c>
      <c r="P23" s="111"/>
      <c r="Q23" s="116"/>
      <c r="S23" s="111">
        <f t="shared" si="4"/>
        <v>0</v>
      </c>
      <c r="T23" s="111">
        <f t="shared" si="4"/>
        <v>0</v>
      </c>
      <c r="V23" s="111" t="e">
        <f>I23/P23*100</f>
        <v>#DIV/0!</v>
      </c>
      <c r="W23" s="111" t="e">
        <f>J23/Q23*100</f>
        <v>#DIV/0!</v>
      </c>
    </row>
    <row r="24" spans="1:23" ht="12.75" customHeight="1">
      <c r="A24" s="105"/>
      <c r="B24" s="7" t="s">
        <v>313</v>
      </c>
      <c r="C24" s="10"/>
      <c r="D24" s="14"/>
      <c r="E24" s="34"/>
      <c r="F24" s="53"/>
      <c r="G24" s="11"/>
      <c r="H24" s="110"/>
      <c r="I24" s="114"/>
      <c r="J24" s="119"/>
      <c r="K24" s="150">
        <f t="shared" si="0"/>
        <v>0</v>
      </c>
      <c r="L24" s="128">
        <f t="shared" si="1"/>
        <v>0</v>
      </c>
      <c r="M24" s="150">
        <f t="shared" si="2"/>
        <v>0</v>
      </c>
      <c r="N24" s="116">
        <f t="shared" si="3"/>
        <v>0</v>
      </c>
      <c r="P24" s="111"/>
      <c r="Q24" s="112"/>
      <c r="S24" s="111">
        <f t="shared" si="4"/>
        <v>0</v>
      </c>
      <c r="T24" s="111">
        <f t="shared" si="4"/>
        <v>0</v>
      </c>
      <c r="V24" s="111"/>
      <c r="W24" s="111"/>
    </row>
    <row r="25" spans="1:23" ht="12.75" customHeight="1">
      <c r="A25" s="105"/>
      <c r="B25" s="7"/>
      <c r="C25" s="10"/>
      <c r="D25" s="14"/>
      <c r="E25" s="34"/>
      <c r="F25" s="53"/>
      <c r="G25" s="11"/>
      <c r="H25" s="110"/>
      <c r="I25" s="114"/>
      <c r="J25" s="119"/>
      <c r="K25" s="150">
        <f t="shared" si="0"/>
        <v>0</v>
      </c>
      <c r="L25" s="128">
        <f t="shared" si="1"/>
        <v>0</v>
      </c>
      <c r="M25" s="150">
        <f t="shared" si="2"/>
        <v>0</v>
      </c>
      <c r="N25" s="116">
        <f t="shared" si="3"/>
        <v>0</v>
      </c>
      <c r="P25" s="111"/>
      <c r="Q25" s="112"/>
      <c r="S25" s="111">
        <f t="shared" si="4"/>
        <v>0</v>
      </c>
      <c r="T25" s="111">
        <f t="shared" si="4"/>
        <v>0</v>
      </c>
      <c r="V25" s="111" t="e">
        <f>I25/P25*100</f>
        <v>#DIV/0!</v>
      </c>
      <c r="W25" s="111"/>
    </row>
    <row r="26" spans="1:23" ht="12.75" customHeight="1">
      <c r="A26" s="105" t="s">
        <v>329</v>
      </c>
      <c r="B26" s="7" t="s">
        <v>311</v>
      </c>
      <c r="C26" s="10" t="s">
        <v>37</v>
      </c>
      <c r="D26" s="14" t="s">
        <v>32</v>
      </c>
      <c r="E26" s="12">
        <f>E21</f>
        <v>268.8647208121827</v>
      </c>
      <c r="F26" s="53">
        <v>1</v>
      </c>
      <c r="G26" s="13">
        <f>E26*F26</f>
        <v>268.8647208121827</v>
      </c>
      <c r="H26" s="114">
        <f>G26*$H$8</f>
        <v>808.4762154822334</v>
      </c>
      <c r="I26" s="111">
        <f>ROUND(H26*1.25,0)</f>
        <v>1011</v>
      </c>
      <c r="J26" s="116">
        <f>ROUND(H26*1.298,0)</f>
        <v>1049</v>
      </c>
      <c r="K26" s="150">
        <f t="shared" si="0"/>
        <v>505.5</v>
      </c>
      <c r="L26" s="128">
        <f t="shared" si="1"/>
        <v>524.5</v>
      </c>
      <c r="M26" s="150">
        <f t="shared" si="2"/>
        <v>404.40000000000003</v>
      </c>
      <c r="N26" s="116">
        <f t="shared" si="3"/>
        <v>419.6</v>
      </c>
      <c r="P26" s="111"/>
      <c r="Q26" s="112"/>
      <c r="S26" s="111">
        <f t="shared" si="4"/>
        <v>1011</v>
      </c>
      <c r="T26" s="111">
        <f t="shared" si="4"/>
        <v>1049</v>
      </c>
      <c r="V26" s="111"/>
      <c r="W26" s="111"/>
    </row>
    <row r="27" spans="1:23" ht="12.75" customHeight="1">
      <c r="A27" s="105"/>
      <c r="B27" s="7" t="s">
        <v>330</v>
      </c>
      <c r="C27" s="10"/>
      <c r="D27" s="14"/>
      <c r="E27" s="34"/>
      <c r="F27" s="53"/>
      <c r="G27" s="11"/>
      <c r="H27" s="110"/>
      <c r="I27" s="114"/>
      <c r="J27" s="119"/>
      <c r="K27" s="150">
        <f t="shared" si="0"/>
        <v>0</v>
      </c>
      <c r="L27" s="128">
        <f t="shared" si="1"/>
        <v>0</v>
      </c>
      <c r="M27" s="150">
        <f t="shared" si="2"/>
        <v>0</v>
      </c>
      <c r="N27" s="116">
        <f t="shared" si="3"/>
        <v>0</v>
      </c>
      <c r="P27" s="111"/>
      <c r="Q27" s="112"/>
      <c r="S27" s="111">
        <f t="shared" si="4"/>
        <v>0</v>
      </c>
      <c r="T27" s="111">
        <f t="shared" si="4"/>
        <v>0</v>
      </c>
      <c r="V27" s="111"/>
      <c r="W27" s="111"/>
    </row>
    <row r="28" spans="1:23" ht="12.75" customHeight="1">
      <c r="A28" s="105"/>
      <c r="B28" s="7"/>
      <c r="C28" s="10"/>
      <c r="D28" s="14"/>
      <c r="E28" s="34"/>
      <c r="F28" s="53"/>
      <c r="G28" s="11"/>
      <c r="H28" s="110"/>
      <c r="I28" s="114"/>
      <c r="J28" s="119"/>
      <c r="K28" s="150">
        <f t="shared" si="0"/>
        <v>0</v>
      </c>
      <c r="L28" s="128">
        <f t="shared" si="1"/>
        <v>0</v>
      </c>
      <c r="M28" s="150">
        <f t="shared" si="2"/>
        <v>0</v>
      </c>
      <c r="N28" s="116">
        <f t="shared" si="3"/>
        <v>0</v>
      </c>
      <c r="P28" s="111"/>
      <c r="Q28" s="116"/>
      <c r="S28" s="111">
        <f t="shared" si="4"/>
        <v>0</v>
      </c>
      <c r="T28" s="111">
        <f t="shared" si="4"/>
        <v>0</v>
      </c>
      <c r="V28" s="111" t="e">
        <f>I28/P28*100</f>
        <v>#DIV/0!</v>
      </c>
      <c r="W28" s="111"/>
    </row>
    <row r="29" spans="1:23" ht="12.75" customHeight="1">
      <c r="A29" s="105" t="s">
        <v>331</v>
      </c>
      <c r="B29" s="7" t="s">
        <v>311</v>
      </c>
      <c r="C29" s="10" t="s">
        <v>37</v>
      </c>
      <c r="D29" s="14" t="s">
        <v>32</v>
      </c>
      <c r="E29" s="12">
        <f>E26</f>
        <v>268.8647208121827</v>
      </c>
      <c r="F29" s="53">
        <v>1</v>
      </c>
      <c r="G29" s="13">
        <f>E29*F29</f>
        <v>268.8647208121827</v>
      </c>
      <c r="H29" s="114">
        <f>G29*$H$8</f>
        <v>808.4762154822334</v>
      </c>
      <c r="I29" s="111">
        <f>ROUND(H29*1.25,0)</f>
        <v>1011</v>
      </c>
      <c r="J29" s="116">
        <f>ROUND(H29*1.298,0)</f>
        <v>1049</v>
      </c>
      <c r="K29" s="150">
        <f t="shared" si="0"/>
        <v>505.5</v>
      </c>
      <c r="L29" s="128">
        <f t="shared" si="1"/>
        <v>524.5</v>
      </c>
      <c r="M29" s="150">
        <f t="shared" si="2"/>
        <v>404.40000000000003</v>
      </c>
      <c r="N29" s="116">
        <f t="shared" si="3"/>
        <v>419.6</v>
      </c>
      <c r="P29" s="111"/>
      <c r="Q29" s="117"/>
      <c r="S29" s="111">
        <f t="shared" si="4"/>
        <v>1011</v>
      </c>
      <c r="T29" s="111">
        <f t="shared" si="4"/>
        <v>1049</v>
      </c>
      <c r="V29" s="111"/>
      <c r="W29" s="111"/>
    </row>
    <row r="30" spans="1:23" ht="12.75" customHeight="1">
      <c r="A30" s="105"/>
      <c r="B30" s="7" t="s">
        <v>332</v>
      </c>
      <c r="C30" s="10"/>
      <c r="D30" s="14"/>
      <c r="E30" s="34"/>
      <c r="F30" s="53"/>
      <c r="G30" s="11"/>
      <c r="H30" s="6"/>
      <c r="I30" s="11"/>
      <c r="J30" s="72"/>
      <c r="K30" s="150">
        <f t="shared" si="0"/>
        <v>0</v>
      </c>
      <c r="L30" s="128">
        <f t="shared" si="1"/>
        <v>0</v>
      </c>
      <c r="M30" s="150">
        <f t="shared" si="2"/>
        <v>0</v>
      </c>
      <c r="N30" s="116">
        <f t="shared" si="3"/>
        <v>0</v>
      </c>
      <c r="P30" s="111"/>
      <c r="Q30" s="116"/>
      <c r="S30" s="111">
        <f t="shared" si="4"/>
        <v>0</v>
      </c>
      <c r="T30" s="111">
        <f t="shared" si="4"/>
        <v>0</v>
      </c>
      <c r="V30" s="111" t="e">
        <f>I30/P30*100</f>
        <v>#DIV/0!</v>
      </c>
      <c r="W30" s="111" t="e">
        <f>J30/Q30*100</f>
        <v>#DIV/0!</v>
      </c>
    </row>
    <row r="31" spans="1:23" ht="13.5" thickBot="1">
      <c r="A31" s="106"/>
      <c r="B31" s="73"/>
      <c r="C31" s="84"/>
      <c r="D31" s="73"/>
      <c r="E31" s="85"/>
      <c r="F31" s="86"/>
      <c r="G31" s="87"/>
      <c r="H31" s="79"/>
      <c r="I31" s="87"/>
      <c r="J31" s="88"/>
      <c r="K31" s="150">
        <f t="shared" si="0"/>
        <v>0</v>
      </c>
      <c r="L31" s="128">
        <f t="shared" si="1"/>
        <v>0</v>
      </c>
      <c r="M31" s="150">
        <f t="shared" si="2"/>
        <v>0</v>
      </c>
      <c r="N31" s="116">
        <f t="shared" si="3"/>
        <v>0</v>
      </c>
      <c r="P31" s="114"/>
      <c r="Q31" s="115"/>
      <c r="S31" s="111">
        <f t="shared" si="4"/>
        <v>0</v>
      </c>
      <c r="T31" s="111">
        <f t="shared" si="4"/>
        <v>0</v>
      </c>
      <c r="V31" s="111"/>
      <c r="W31" s="111"/>
    </row>
    <row r="32" ht="13.5" thickTop="1"/>
  </sheetData>
  <sheetProtection password="CF6E" sheet="1" formatCells="0" formatColumns="0" formatRows="0" insertColumns="0" insertRows="0" insertHyperlinks="0" deleteColumns="0" deleteRows="0" autoFilter="0" pivotTables="0"/>
  <mergeCells count="4">
    <mergeCell ref="A1:J1"/>
    <mergeCell ref="P4:Q4"/>
    <mergeCell ref="S4:T4"/>
    <mergeCell ref="V4:W4"/>
  </mergeCells>
  <printOptions horizontalCentered="1"/>
  <pageMargins left="0.984251968503937" right="0.3937007874015748" top="0.5905511811023623" bottom="0.5905511811023623" header="0.1968503937007874" footer="0"/>
  <pageSetup fitToHeight="20" horizontalDpi="600" verticalDpi="600" orientation="portrait" paperSize="9" scale="89" r:id="rId1"/>
  <headerFooter alignWithMargins="0">
    <oddHeader>&amp;CСтраница &amp;P из &amp;N</oddHeader>
    <oddFooter>&amp;Cдля филиала в ХМАО-Югре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X55"/>
  <sheetViews>
    <sheetView showZeros="0"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 outlineLevelCol="1"/>
  <cols>
    <col min="1" max="1" width="6.625" style="0" customWidth="1"/>
    <col min="2" max="2" width="60.25390625" style="0" customWidth="1"/>
    <col min="3" max="3" width="13.125" style="0" customWidth="1"/>
    <col min="4" max="8" width="9.125" style="0" hidden="1" customWidth="1" outlineLevel="1"/>
    <col min="9" max="9" width="11.375" style="0" customWidth="1" collapsed="1"/>
    <col min="10" max="10" width="11.375" style="0" customWidth="1"/>
    <col min="11" max="14" width="11.375" style="0" hidden="1" customWidth="1"/>
    <col min="15" max="15" width="0" style="0" hidden="1" customWidth="1"/>
    <col min="16" max="17" width="11.75390625" style="0" hidden="1" customWidth="1"/>
    <col min="18" max="18" width="0" style="0" hidden="1" customWidth="1"/>
    <col min="19" max="20" width="11.75390625" style="0" hidden="1" customWidth="1"/>
    <col min="21" max="21" width="1.625" style="170" hidden="1" customWidth="1"/>
    <col min="22" max="23" width="11.75390625" style="0" hidden="1" customWidth="1"/>
    <col min="24" max="24" width="0" style="0" hidden="1" customWidth="1"/>
  </cols>
  <sheetData>
    <row r="1" spans="1:23" ht="26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P1" s="48"/>
      <c r="Q1" s="48"/>
      <c r="R1" s="48"/>
      <c r="S1" s="48"/>
      <c r="T1" s="48"/>
      <c r="U1" s="169"/>
      <c r="V1" s="48"/>
      <c r="W1" s="48"/>
    </row>
    <row r="2" spans="1:23" ht="23.25" customHeight="1">
      <c r="A2" s="176" t="s">
        <v>333</v>
      </c>
      <c r="B2" s="176"/>
      <c r="C2" s="176"/>
      <c r="D2" s="176"/>
      <c r="E2" s="176"/>
      <c r="F2" s="176"/>
      <c r="G2" s="176"/>
      <c r="H2" s="176"/>
      <c r="I2" s="176"/>
      <c r="J2" s="176"/>
      <c r="L2" s="156">
        <v>0.5</v>
      </c>
      <c r="M2" s="157"/>
      <c r="N2" s="156">
        <v>0.4</v>
      </c>
      <c r="P2" s="1"/>
      <c r="Q2" s="1"/>
      <c r="S2" s="1"/>
      <c r="T2" s="1"/>
      <c r="V2" s="1"/>
      <c r="W2" s="1"/>
    </row>
    <row r="3" spans="1:23" ht="18.75" customHeight="1" thickBot="1">
      <c r="A3" s="54"/>
      <c r="D3" s="55"/>
      <c r="E3" s="23"/>
      <c r="F3" s="23"/>
      <c r="G3" s="6"/>
      <c r="H3" s="6"/>
      <c r="I3" s="6"/>
      <c r="J3" s="24"/>
      <c r="K3" s="6"/>
      <c r="L3" s="24"/>
      <c r="M3" s="6"/>
      <c r="N3" s="24"/>
      <c r="P3" s="1"/>
      <c r="Q3" s="1"/>
      <c r="S3" s="1"/>
      <c r="T3" s="1"/>
      <c r="V3" s="1"/>
      <c r="W3" s="1"/>
    </row>
    <row r="4" spans="1:23" ht="14.25" thickBot="1" thickTop="1">
      <c r="A4" s="102"/>
      <c r="B4" s="94" t="s">
        <v>3</v>
      </c>
      <c r="C4" s="60" t="s">
        <v>4</v>
      </c>
      <c r="D4" s="61" t="s">
        <v>5</v>
      </c>
      <c r="E4" s="62" t="s">
        <v>6</v>
      </c>
      <c r="F4" s="63" t="s">
        <v>7</v>
      </c>
      <c r="G4" s="62" t="s">
        <v>8</v>
      </c>
      <c r="H4" s="64" t="s">
        <v>9</v>
      </c>
      <c r="I4" s="65" t="s">
        <v>10</v>
      </c>
      <c r="J4" s="66"/>
      <c r="K4" s="146" t="s">
        <v>10</v>
      </c>
      <c r="L4" s="153"/>
      <c r="M4" s="146" t="s">
        <v>10</v>
      </c>
      <c r="N4" s="66"/>
      <c r="P4" s="175" t="s">
        <v>383</v>
      </c>
      <c r="Q4" s="175"/>
      <c r="S4" s="175" t="s">
        <v>384</v>
      </c>
      <c r="T4" s="175"/>
      <c r="V4" s="175" t="s">
        <v>385</v>
      </c>
      <c r="W4" s="175"/>
    </row>
    <row r="5" spans="1:23" ht="13.5" thickTop="1">
      <c r="A5" s="103"/>
      <c r="B5" s="95" t="s">
        <v>11</v>
      </c>
      <c r="C5" s="37" t="s">
        <v>12</v>
      </c>
      <c r="D5" s="38" t="s">
        <v>13</v>
      </c>
      <c r="E5" s="67" t="s">
        <v>14</v>
      </c>
      <c r="F5" s="39" t="s">
        <v>15</v>
      </c>
      <c r="G5" s="67" t="s">
        <v>16</v>
      </c>
      <c r="H5" s="40" t="s">
        <v>17</v>
      </c>
      <c r="I5" s="35" t="s">
        <v>18</v>
      </c>
      <c r="J5" s="68" t="s">
        <v>19</v>
      </c>
      <c r="K5" s="147" t="s">
        <v>18</v>
      </c>
      <c r="L5" s="107" t="s">
        <v>19</v>
      </c>
      <c r="M5" s="147" t="s">
        <v>18</v>
      </c>
      <c r="N5" s="68" t="s">
        <v>19</v>
      </c>
      <c r="P5" s="65" t="s">
        <v>10</v>
      </c>
      <c r="Q5" s="66"/>
      <c r="S5" s="65" t="s">
        <v>10</v>
      </c>
      <c r="T5" s="66"/>
      <c r="V5" s="65" t="s">
        <v>10</v>
      </c>
      <c r="W5" s="66"/>
    </row>
    <row r="6" spans="1:23" ht="12.75">
      <c r="A6" s="103"/>
      <c r="B6" s="36"/>
      <c r="C6" s="37"/>
      <c r="D6" s="38" t="s">
        <v>20</v>
      </c>
      <c r="E6" s="67" t="s">
        <v>21</v>
      </c>
      <c r="F6" s="39" t="s">
        <v>22</v>
      </c>
      <c r="G6" s="67" t="s">
        <v>23</v>
      </c>
      <c r="H6" s="40" t="s">
        <v>21</v>
      </c>
      <c r="I6" s="40" t="s">
        <v>24</v>
      </c>
      <c r="J6" s="69" t="s">
        <v>25</v>
      </c>
      <c r="K6" s="148" t="s">
        <v>24</v>
      </c>
      <c r="L6" s="67" t="s">
        <v>25</v>
      </c>
      <c r="M6" s="148" t="s">
        <v>24</v>
      </c>
      <c r="N6" s="69" t="s">
        <v>25</v>
      </c>
      <c r="P6" s="35" t="s">
        <v>18</v>
      </c>
      <c r="Q6" s="68" t="s">
        <v>19</v>
      </c>
      <c r="S6" s="35" t="s">
        <v>18</v>
      </c>
      <c r="T6" s="68" t="s">
        <v>19</v>
      </c>
      <c r="V6" s="35" t="s">
        <v>18</v>
      </c>
      <c r="W6" s="68" t="s">
        <v>19</v>
      </c>
    </row>
    <row r="7" spans="1:23" ht="12.75">
      <c r="A7" s="104"/>
      <c r="B7" s="41"/>
      <c r="C7" s="42"/>
      <c r="D7" s="43"/>
      <c r="E7" s="44"/>
      <c r="F7" s="45" t="s">
        <v>26</v>
      </c>
      <c r="G7" s="46" t="s">
        <v>21</v>
      </c>
      <c r="H7" s="109">
        <f>1+0.1+0.342+1.565</f>
        <v>3.007</v>
      </c>
      <c r="I7" s="47" t="s">
        <v>27</v>
      </c>
      <c r="J7" s="70" t="s">
        <v>28</v>
      </c>
      <c r="K7" s="149" t="s">
        <v>27</v>
      </c>
      <c r="L7" s="46" t="s">
        <v>28</v>
      </c>
      <c r="M7" s="149" t="s">
        <v>27</v>
      </c>
      <c r="N7" s="70" t="s">
        <v>28</v>
      </c>
      <c r="P7" s="40" t="s">
        <v>24</v>
      </c>
      <c r="Q7" s="69" t="s">
        <v>25</v>
      </c>
      <c r="S7" s="40" t="s">
        <v>24</v>
      </c>
      <c r="T7" s="69" t="s">
        <v>25</v>
      </c>
      <c r="V7" s="40" t="s">
        <v>24</v>
      </c>
      <c r="W7" s="69" t="s">
        <v>25</v>
      </c>
    </row>
    <row r="8" spans="1:23" ht="12.75">
      <c r="A8" s="105"/>
      <c r="B8" s="51"/>
      <c r="C8" s="9"/>
      <c r="D8" s="14"/>
      <c r="E8" s="56"/>
      <c r="F8" s="57"/>
      <c r="G8" s="10"/>
      <c r="H8" s="9"/>
      <c r="I8" s="10"/>
      <c r="J8" s="89"/>
      <c r="K8" s="137"/>
      <c r="L8" s="28"/>
      <c r="M8" s="137"/>
      <c r="N8" s="89"/>
      <c r="P8" s="47" t="s">
        <v>27</v>
      </c>
      <c r="Q8" s="70" t="s">
        <v>28</v>
      </c>
      <c r="S8" s="47" t="s">
        <v>27</v>
      </c>
      <c r="T8" s="70" t="s">
        <v>28</v>
      </c>
      <c r="V8" s="47" t="s">
        <v>27</v>
      </c>
      <c r="W8" s="70" t="s">
        <v>28</v>
      </c>
    </row>
    <row r="9" spans="1:23" ht="12.75">
      <c r="A9" s="105" t="s">
        <v>334</v>
      </c>
      <c r="B9" s="7" t="s">
        <v>335</v>
      </c>
      <c r="C9" s="10" t="s">
        <v>31</v>
      </c>
      <c r="D9" s="14" t="s">
        <v>32</v>
      </c>
      <c r="E9" s="12">
        <f>'[1]ФОТ'!$AB$226</f>
        <v>268.8647208121827</v>
      </c>
      <c r="F9" s="15">
        <v>2.5</v>
      </c>
      <c r="G9" s="13">
        <f>E9*F9</f>
        <v>672.1618020304568</v>
      </c>
      <c r="H9" s="59">
        <f>G9*$H$7</f>
        <v>2021.1905387055835</v>
      </c>
      <c r="I9" s="111">
        <f>ROUND(H9*1.25,0)</f>
        <v>2526</v>
      </c>
      <c r="J9" s="116">
        <f>ROUND(H9*1.298,0)</f>
        <v>2624</v>
      </c>
      <c r="K9" s="150">
        <f>I9*$L$2</f>
        <v>1263</v>
      </c>
      <c r="L9" s="128">
        <f>J9*$L$2</f>
        <v>1312</v>
      </c>
      <c r="M9" s="150">
        <f>I9*$N$2</f>
        <v>1010.4000000000001</v>
      </c>
      <c r="N9" s="116">
        <f>J9*$N$2</f>
        <v>1049.6000000000001</v>
      </c>
      <c r="P9" s="10"/>
      <c r="Q9" s="101"/>
      <c r="S9" s="10"/>
      <c r="T9" s="101">
        <v>1.298</v>
      </c>
      <c r="V9" s="10"/>
      <c r="W9" s="101">
        <v>1.298</v>
      </c>
    </row>
    <row r="10" spans="1:23" ht="12.75">
      <c r="A10" s="105"/>
      <c r="B10" s="7" t="s">
        <v>336</v>
      </c>
      <c r="C10" s="10"/>
      <c r="D10" s="14"/>
      <c r="E10" s="12"/>
      <c r="F10" s="15"/>
      <c r="G10" s="13"/>
      <c r="H10" s="59"/>
      <c r="I10" s="111"/>
      <c r="J10" s="117"/>
      <c r="K10" s="150"/>
      <c r="L10" s="136"/>
      <c r="M10" s="150"/>
      <c r="N10" s="117"/>
      <c r="P10" s="111"/>
      <c r="Q10" s="112"/>
      <c r="S10" s="111">
        <f>I10-P10</f>
        <v>0</v>
      </c>
      <c r="T10" s="111">
        <f>J10-Q10</f>
        <v>0</v>
      </c>
      <c r="V10" s="111" t="e">
        <f>I10/P10*100</f>
        <v>#DIV/0!</v>
      </c>
      <c r="W10" s="111"/>
    </row>
    <row r="11" spans="1:23" ht="12.75">
      <c r="A11" s="105"/>
      <c r="B11" s="7"/>
      <c r="C11" s="10"/>
      <c r="D11" s="14"/>
      <c r="E11" s="12"/>
      <c r="F11" s="15"/>
      <c r="G11" s="13"/>
      <c r="H11" s="59"/>
      <c r="I11" s="111"/>
      <c r="J11" s="116"/>
      <c r="K11" s="150"/>
      <c r="L11" s="128"/>
      <c r="M11" s="150"/>
      <c r="N11" s="116"/>
      <c r="P11" s="111"/>
      <c r="Q11" s="112"/>
      <c r="S11" s="111">
        <f aca="true" t="shared" si="0" ref="S11:T44">I11-P11</f>
        <v>0</v>
      </c>
      <c r="T11" s="111">
        <f t="shared" si="0"/>
        <v>0</v>
      </c>
      <c r="V11" s="111"/>
      <c r="W11" s="111"/>
    </row>
    <row r="12" spans="1:23" ht="12.75">
      <c r="A12" s="137" t="s">
        <v>337</v>
      </c>
      <c r="B12" s="7" t="s">
        <v>338</v>
      </c>
      <c r="C12" s="10" t="s">
        <v>37</v>
      </c>
      <c r="D12" s="14" t="s">
        <v>32</v>
      </c>
      <c r="E12" s="12">
        <f>E9</f>
        <v>268.8647208121827</v>
      </c>
      <c r="F12" s="15">
        <v>2</v>
      </c>
      <c r="G12" s="13">
        <f>E12*F12</f>
        <v>537.7294416243654</v>
      </c>
      <c r="H12" s="59">
        <f>G12*$H$7</f>
        <v>1616.9524309644669</v>
      </c>
      <c r="I12" s="111">
        <f>ROUND(H12*1.25,0)</f>
        <v>2021</v>
      </c>
      <c r="J12" s="116">
        <f>ROUND(H12*1.298,0)</f>
        <v>2099</v>
      </c>
      <c r="K12" s="150">
        <f>I12*$L$2</f>
        <v>1010.5</v>
      </c>
      <c r="L12" s="128">
        <f>J12*$L$2</f>
        <v>1049.5</v>
      </c>
      <c r="M12" s="150">
        <f>I12*$N$2</f>
        <v>808.4000000000001</v>
      </c>
      <c r="N12" s="116">
        <f>J12*$N$2</f>
        <v>839.6</v>
      </c>
      <c r="P12" s="114"/>
      <c r="Q12" s="115"/>
      <c r="S12" s="111">
        <f t="shared" si="0"/>
        <v>2021</v>
      </c>
      <c r="T12" s="111">
        <f t="shared" si="0"/>
        <v>2099</v>
      </c>
      <c r="V12" s="111"/>
      <c r="W12" s="111"/>
    </row>
    <row r="13" spans="1:23" ht="12.75">
      <c r="A13" s="137"/>
      <c r="B13" s="7" t="s">
        <v>339</v>
      </c>
      <c r="C13" s="9"/>
      <c r="D13" s="19"/>
      <c r="E13" s="58"/>
      <c r="F13" s="58"/>
      <c r="G13" s="13"/>
      <c r="H13" s="13"/>
      <c r="I13" s="111"/>
      <c r="J13" s="116"/>
      <c r="K13" s="150"/>
      <c r="L13" s="128"/>
      <c r="M13" s="150"/>
      <c r="N13" s="116"/>
      <c r="P13" s="114"/>
      <c r="Q13" s="115"/>
      <c r="S13" s="111">
        <f t="shared" si="0"/>
        <v>0</v>
      </c>
      <c r="T13" s="111">
        <f t="shared" si="0"/>
        <v>0</v>
      </c>
      <c r="V13" s="111"/>
      <c r="W13" s="111"/>
    </row>
    <row r="14" spans="1:23" ht="12.75">
      <c r="A14" s="105"/>
      <c r="B14" s="7"/>
      <c r="C14" s="10"/>
      <c r="D14" s="14"/>
      <c r="E14" s="12"/>
      <c r="F14" s="15"/>
      <c r="G14" s="13"/>
      <c r="H14" s="13"/>
      <c r="I14" s="111"/>
      <c r="J14" s="116"/>
      <c r="K14" s="150"/>
      <c r="L14" s="128"/>
      <c r="M14" s="150"/>
      <c r="N14" s="116"/>
      <c r="P14" s="111"/>
      <c r="Q14" s="115"/>
      <c r="S14" s="111">
        <f t="shared" si="0"/>
        <v>0</v>
      </c>
      <c r="T14" s="111">
        <f t="shared" si="0"/>
        <v>0</v>
      </c>
      <c r="V14" s="111" t="e">
        <f>I14/P14*100</f>
        <v>#DIV/0!</v>
      </c>
      <c r="W14" s="111"/>
    </row>
    <row r="15" spans="1:23" ht="12.75">
      <c r="A15" s="105" t="s">
        <v>340</v>
      </c>
      <c r="B15" s="7" t="s">
        <v>341</v>
      </c>
      <c r="C15" s="10" t="s">
        <v>37</v>
      </c>
      <c r="D15" s="14" t="s">
        <v>32</v>
      </c>
      <c r="E15" s="12">
        <f>E12</f>
        <v>268.8647208121827</v>
      </c>
      <c r="F15" s="15">
        <v>2</v>
      </c>
      <c r="G15" s="13">
        <f>E15*F15</f>
        <v>537.7294416243654</v>
      </c>
      <c r="H15" s="59">
        <f>G15*$H$7</f>
        <v>1616.9524309644669</v>
      </c>
      <c r="I15" s="111">
        <f>ROUND(H15*1.25,0)</f>
        <v>2021</v>
      </c>
      <c r="J15" s="116">
        <f>ROUND(H15*1.298,0)</f>
        <v>2099</v>
      </c>
      <c r="K15" s="150">
        <f>I15*$L$2</f>
        <v>1010.5</v>
      </c>
      <c r="L15" s="128">
        <f>J15*$L$2</f>
        <v>1049.5</v>
      </c>
      <c r="M15" s="150">
        <f>I15*$N$2</f>
        <v>808.4000000000001</v>
      </c>
      <c r="N15" s="116">
        <f>J15*$N$2</f>
        <v>839.6</v>
      </c>
      <c r="P15" s="111"/>
      <c r="Q15" s="115"/>
      <c r="S15" s="111">
        <f t="shared" si="0"/>
        <v>2021</v>
      </c>
      <c r="T15" s="111">
        <f t="shared" si="0"/>
        <v>2099</v>
      </c>
      <c r="V15" s="111"/>
      <c r="W15" s="111"/>
    </row>
    <row r="16" spans="1:23" ht="12.75">
      <c r="A16" s="105"/>
      <c r="B16" s="7" t="s">
        <v>342</v>
      </c>
      <c r="C16" s="10"/>
      <c r="D16" s="14"/>
      <c r="E16" s="12"/>
      <c r="F16" s="15"/>
      <c r="G16" s="13"/>
      <c r="H16" s="13"/>
      <c r="I16" s="111"/>
      <c r="J16" s="116"/>
      <c r="K16" s="150"/>
      <c r="L16" s="128"/>
      <c r="M16" s="150"/>
      <c r="N16" s="116"/>
      <c r="P16" s="114"/>
      <c r="Q16" s="115"/>
      <c r="S16" s="111">
        <f t="shared" si="0"/>
        <v>0</v>
      </c>
      <c r="T16" s="111">
        <f t="shared" si="0"/>
        <v>0</v>
      </c>
      <c r="V16" s="111"/>
      <c r="W16" s="111"/>
    </row>
    <row r="17" spans="1:23" ht="12.75">
      <c r="A17" s="105"/>
      <c r="B17" s="7" t="s">
        <v>343</v>
      </c>
      <c r="C17" s="10"/>
      <c r="D17" s="14"/>
      <c r="E17" s="12"/>
      <c r="F17" s="15"/>
      <c r="G17" s="13"/>
      <c r="H17" s="13"/>
      <c r="I17" s="111"/>
      <c r="J17" s="116"/>
      <c r="K17" s="150"/>
      <c r="L17" s="128"/>
      <c r="M17" s="150"/>
      <c r="N17" s="116"/>
      <c r="P17" s="111"/>
      <c r="Q17" s="115"/>
      <c r="S17" s="111">
        <f t="shared" si="0"/>
        <v>0</v>
      </c>
      <c r="T17" s="111">
        <f t="shared" si="0"/>
        <v>0</v>
      </c>
      <c r="V17" s="111" t="e">
        <f>I17/P17*100</f>
        <v>#DIV/0!</v>
      </c>
      <c r="W17" s="111"/>
    </row>
    <row r="18" spans="1:23" ht="12.75">
      <c r="A18" s="105"/>
      <c r="B18" s="7"/>
      <c r="C18" s="10"/>
      <c r="D18" s="14"/>
      <c r="E18" s="12"/>
      <c r="F18" s="15"/>
      <c r="G18" s="13"/>
      <c r="H18" s="59"/>
      <c r="I18" s="111"/>
      <c r="J18" s="116"/>
      <c r="K18" s="150"/>
      <c r="L18" s="128"/>
      <c r="M18" s="150"/>
      <c r="N18" s="116"/>
      <c r="P18" s="111"/>
      <c r="Q18" s="115"/>
      <c r="S18" s="111">
        <f t="shared" si="0"/>
        <v>0</v>
      </c>
      <c r="T18" s="111">
        <f t="shared" si="0"/>
        <v>0</v>
      </c>
      <c r="V18" s="111"/>
      <c r="W18" s="111"/>
    </row>
    <row r="19" spans="1:23" ht="12.75">
      <c r="A19" s="105" t="s">
        <v>344</v>
      </c>
      <c r="B19" s="7" t="s">
        <v>345</v>
      </c>
      <c r="C19" s="10" t="s">
        <v>37</v>
      </c>
      <c r="D19" s="14" t="s">
        <v>32</v>
      </c>
      <c r="E19" s="12">
        <f>E15</f>
        <v>268.8647208121827</v>
      </c>
      <c r="F19" s="15">
        <v>4</v>
      </c>
      <c r="G19" s="13">
        <f>E19*F19</f>
        <v>1075.458883248731</v>
      </c>
      <c r="H19" s="59">
        <f>G19*$H$7</f>
        <v>3233.9048619289338</v>
      </c>
      <c r="I19" s="111">
        <f>ROUND(H19*1.25,0)</f>
        <v>4042</v>
      </c>
      <c r="J19" s="116"/>
      <c r="K19" s="150">
        <f>I19*$L$2</f>
        <v>2021</v>
      </c>
      <c r="L19" s="128">
        <f>J19*$L$2</f>
        <v>0</v>
      </c>
      <c r="M19" s="150">
        <f>I19*$N$2</f>
        <v>1616.8000000000002</v>
      </c>
      <c r="N19" s="116">
        <f>J19*$N$2</f>
        <v>0</v>
      </c>
      <c r="P19" s="114"/>
      <c r="Q19" s="115"/>
      <c r="S19" s="111">
        <f t="shared" si="0"/>
        <v>4042</v>
      </c>
      <c r="T19" s="111">
        <f t="shared" si="0"/>
        <v>0</v>
      </c>
      <c r="V19" s="111"/>
      <c r="W19" s="111"/>
    </row>
    <row r="20" spans="1:23" ht="12.75">
      <c r="A20" s="105"/>
      <c r="B20" s="7" t="s">
        <v>346</v>
      </c>
      <c r="C20" s="10"/>
      <c r="D20" s="14"/>
      <c r="E20" s="12"/>
      <c r="F20" s="15"/>
      <c r="G20" s="13"/>
      <c r="H20" s="13"/>
      <c r="I20" s="111"/>
      <c r="J20" s="116"/>
      <c r="K20" s="150"/>
      <c r="L20" s="128"/>
      <c r="M20" s="150"/>
      <c r="N20" s="116"/>
      <c r="P20" s="111"/>
      <c r="Q20" s="116"/>
      <c r="S20" s="111">
        <f t="shared" si="0"/>
        <v>0</v>
      </c>
      <c r="T20" s="111">
        <f t="shared" si="0"/>
        <v>0</v>
      </c>
      <c r="V20" s="111" t="e">
        <f>I20/P20*100</f>
        <v>#DIV/0!</v>
      </c>
      <c r="W20" s="111" t="e">
        <f>J20/Q20*100</f>
        <v>#DIV/0!</v>
      </c>
    </row>
    <row r="21" spans="1:23" ht="12" customHeight="1">
      <c r="A21" s="105"/>
      <c r="B21" s="7"/>
      <c r="C21" s="10"/>
      <c r="D21" s="18"/>
      <c r="E21" s="12"/>
      <c r="F21" s="15"/>
      <c r="G21" s="11"/>
      <c r="H21" s="11"/>
      <c r="I21" s="111"/>
      <c r="J21" s="119"/>
      <c r="K21" s="150"/>
      <c r="L21" s="154"/>
      <c r="M21" s="150"/>
      <c r="N21" s="119"/>
      <c r="P21" s="111"/>
      <c r="Q21" s="112"/>
      <c r="S21" s="111">
        <f t="shared" si="0"/>
        <v>0</v>
      </c>
      <c r="T21" s="111">
        <f t="shared" si="0"/>
        <v>0</v>
      </c>
      <c r="V21" s="111"/>
      <c r="W21" s="111"/>
    </row>
    <row r="22" spans="1:23" ht="21.75" customHeight="1">
      <c r="A22" s="105" t="s">
        <v>347</v>
      </c>
      <c r="B22" s="7" t="s">
        <v>348</v>
      </c>
      <c r="C22" s="10" t="s">
        <v>31</v>
      </c>
      <c r="D22" s="18" t="s">
        <v>32</v>
      </c>
      <c r="E22" s="12">
        <f>E19</f>
        <v>268.8647208121827</v>
      </c>
      <c r="F22" s="15">
        <v>10</v>
      </c>
      <c r="G22" s="13">
        <f>E22*F22</f>
        <v>2688.647208121827</v>
      </c>
      <c r="H22" s="59">
        <f>G22*$H$7</f>
        <v>8084.762154822334</v>
      </c>
      <c r="I22" s="111">
        <f>ROUND(H22*1.25,0)</f>
        <v>10106</v>
      </c>
      <c r="J22" s="116"/>
      <c r="K22" s="150">
        <f>I22*$L$2</f>
        <v>5053</v>
      </c>
      <c r="L22" s="128">
        <f>J22*$L$2</f>
        <v>0</v>
      </c>
      <c r="M22" s="150">
        <f>I22*$N$2</f>
        <v>4042.4</v>
      </c>
      <c r="N22" s="116">
        <f>J22*$N$2</f>
        <v>0</v>
      </c>
      <c r="P22" s="111"/>
      <c r="Q22" s="112"/>
      <c r="S22" s="111">
        <f t="shared" si="0"/>
        <v>10106</v>
      </c>
      <c r="T22" s="111">
        <f t="shared" si="0"/>
        <v>0</v>
      </c>
      <c r="V22" s="111"/>
      <c r="W22" s="111"/>
    </row>
    <row r="23" spans="1:23" ht="12.75">
      <c r="A23" s="105"/>
      <c r="B23" s="7"/>
      <c r="C23" s="10"/>
      <c r="D23" s="18"/>
      <c r="E23" s="12"/>
      <c r="F23" s="15"/>
      <c r="G23" s="9"/>
      <c r="H23" s="9"/>
      <c r="I23" s="124"/>
      <c r="J23" s="127"/>
      <c r="K23" s="151"/>
      <c r="L23" s="155"/>
      <c r="M23" s="151"/>
      <c r="N23" s="127"/>
      <c r="P23" s="111"/>
      <c r="Q23" s="116"/>
      <c r="S23" s="111">
        <f t="shared" si="0"/>
        <v>0</v>
      </c>
      <c r="T23" s="111">
        <f t="shared" si="0"/>
        <v>0</v>
      </c>
      <c r="V23" s="111" t="e">
        <f>I23/P23*100</f>
        <v>#DIV/0!</v>
      </c>
      <c r="W23" s="111" t="e">
        <f>J23/Q23*100</f>
        <v>#DIV/0!</v>
      </c>
    </row>
    <row r="24" spans="1:23" ht="12.75">
      <c r="A24" s="105" t="s">
        <v>349</v>
      </c>
      <c r="B24" s="7" t="s">
        <v>350</v>
      </c>
      <c r="C24" s="10" t="s">
        <v>37</v>
      </c>
      <c r="D24" s="18" t="s">
        <v>32</v>
      </c>
      <c r="E24" s="12">
        <f>E22</f>
        <v>268.8647208121827</v>
      </c>
      <c r="F24" s="15">
        <v>16</v>
      </c>
      <c r="G24" s="13">
        <f>E24*F24</f>
        <v>4301.835532994924</v>
      </c>
      <c r="H24" s="59">
        <f>G24*$H$7</f>
        <v>12935.619447715735</v>
      </c>
      <c r="I24" s="111">
        <f>ROUND(H24*1.25,0)</f>
        <v>16170</v>
      </c>
      <c r="J24" s="116"/>
      <c r="K24" s="150">
        <f>I24*$L$2</f>
        <v>8085</v>
      </c>
      <c r="L24" s="128">
        <f>J24*$L$2</f>
        <v>0</v>
      </c>
      <c r="M24" s="150">
        <f>I24*$N$2</f>
        <v>6468</v>
      </c>
      <c r="N24" s="116">
        <f>J24*$N$2</f>
        <v>0</v>
      </c>
      <c r="P24" s="111"/>
      <c r="Q24" s="112"/>
      <c r="S24" s="111">
        <f t="shared" si="0"/>
        <v>16170</v>
      </c>
      <c r="T24" s="111">
        <f t="shared" si="0"/>
        <v>0</v>
      </c>
      <c r="V24" s="111"/>
      <c r="W24" s="111"/>
    </row>
    <row r="25" spans="1:23" ht="12.75">
      <c r="A25" s="105"/>
      <c r="B25" s="7"/>
      <c r="C25" s="10"/>
      <c r="D25" s="18"/>
      <c r="E25" s="12"/>
      <c r="F25" s="15"/>
      <c r="G25" s="11"/>
      <c r="H25" s="11"/>
      <c r="I25" s="111"/>
      <c r="J25" s="119"/>
      <c r="K25" s="150"/>
      <c r="L25" s="128"/>
      <c r="M25" s="150"/>
      <c r="N25" s="116"/>
      <c r="P25" s="111"/>
      <c r="Q25" s="112"/>
      <c r="S25" s="111">
        <f t="shared" si="0"/>
        <v>0</v>
      </c>
      <c r="T25" s="111">
        <f t="shared" si="0"/>
        <v>0</v>
      </c>
      <c r="V25" s="111" t="e">
        <f>I25/P25*100</f>
        <v>#DIV/0!</v>
      </c>
      <c r="W25" s="111"/>
    </row>
    <row r="26" spans="1:23" ht="12.75">
      <c r="A26" s="137" t="s">
        <v>351</v>
      </c>
      <c r="B26" s="7" t="s">
        <v>352</v>
      </c>
      <c r="C26" s="10" t="s">
        <v>353</v>
      </c>
      <c r="D26" s="18" t="s">
        <v>32</v>
      </c>
      <c r="E26" s="12">
        <f>E24</f>
        <v>268.8647208121827</v>
      </c>
      <c r="F26" s="90">
        <v>11.5</v>
      </c>
      <c r="G26" s="13">
        <f>E26*F26</f>
        <v>3091.9442893401015</v>
      </c>
      <c r="H26" s="59">
        <f>G26*$H$7</f>
        <v>9297.476478045686</v>
      </c>
      <c r="I26" s="111">
        <f>ROUND(H26*1.25,0)</f>
        <v>11622</v>
      </c>
      <c r="J26" s="116"/>
      <c r="K26" s="150">
        <f>I26*$L$2</f>
        <v>5811</v>
      </c>
      <c r="L26" s="128">
        <f>J26*$L$2</f>
        <v>0</v>
      </c>
      <c r="M26" s="150">
        <f>I26*$N$2</f>
        <v>4648.8</v>
      </c>
      <c r="N26" s="116">
        <f>J26*$N$2</f>
        <v>0</v>
      </c>
      <c r="P26" s="111"/>
      <c r="Q26" s="112"/>
      <c r="S26" s="111">
        <f t="shared" si="0"/>
        <v>11622</v>
      </c>
      <c r="T26" s="111">
        <f t="shared" si="0"/>
        <v>0</v>
      </c>
      <c r="V26" s="111"/>
      <c r="W26" s="111"/>
    </row>
    <row r="27" spans="1:23" ht="12.75">
      <c r="A27" s="137"/>
      <c r="B27" s="7"/>
      <c r="C27" s="9"/>
      <c r="D27" s="7"/>
      <c r="E27" s="21"/>
      <c r="F27" s="91"/>
      <c r="G27" s="13"/>
      <c r="H27" s="59"/>
      <c r="I27" s="111"/>
      <c r="J27" s="112"/>
      <c r="K27" s="150"/>
      <c r="L27" s="128"/>
      <c r="M27" s="150"/>
      <c r="N27" s="116"/>
      <c r="P27" s="111"/>
      <c r="Q27" s="112"/>
      <c r="S27" s="111">
        <f t="shared" si="0"/>
        <v>0</v>
      </c>
      <c r="T27" s="111">
        <f t="shared" si="0"/>
        <v>0</v>
      </c>
      <c r="V27" s="111"/>
      <c r="W27" s="111"/>
    </row>
    <row r="28" spans="1:23" ht="12.75">
      <c r="A28" s="105" t="s">
        <v>354</v>
      </c>
      <c r="B28" s="7" t="s">
        <v>355</v>
      </c>
      <c r="C28" s="10" t="s">
        <v>37</v>
      </c>
      <c r="D28" s="14" t="s">
        <v>32</v>
      </c>
      <c r="E28" s="12">
        <f>E26</f>
        <v>268.8647208121827</v>
      </c>
      <c r="F28" s="15">
        <v>1.5</v>
      </c>
      <c r="G28" s="13">
        <f>E28*F28</f>
        <v>403.2970812182741</v>
      </c>
      <c r="H28" s="59">
        <f>G28*$H$7</f>
        <v>1212.7143232233502</v>
      </c>
      <c r="I28" s="111">
        <f>ROUND(H28*1.25,0)</f>
        <v>1516</v>
      </c>
      <c r="J28" s="116"/>
      <c r="K28" s="150">
        <f>I28*$L$2</f>
        <v>758</v>
      </c>
      <c r="L28" s="128">
        <f>J28*$L$2</f>
        <v>0</v>
      </c>
      <c r="M28" s="150">
        <f>I28*$N$2</f>
        <v>606.4</v>
      </c>
      <c r="N28" s="116">
        <f>J28*$N$2</f>
        <v>0</v>
      </c>
      <c r="P28" s="111"/>
      <c r="Q28" s="116"/>
      <c r="S28" s="111">
        <f t="shared" si="0"/>
        <v>1516</v>
      </c>
      <c r="T28" s="111">
        <f t="shared" si="0"/>
        <v>0</v>
      </c>
      <c r="V28" s="111" t="e">
        <f>I28/P28*100</f>
        <v>#DIV/0!</v>
      </c>
      <c r="W28" s="111"/>
    </row>
    <row r="29" spans="1:23" ht="12.75">
      <c r="A29" s="105"/>
      <c r="B29" s="7"/>
      <c r="C29" s="10"/>
      <c r="D29" s="14"/>
      <c r="E29" s="12"/>
      <c r="F29" s="12"/>
      <c r="G29" s="11"/>
      <c r="H29" s="6"/>
      <c r="I29" s="111"/>
      <c r="J29" s="112"/>
      <c r="K29" s="150"/>
      <c r="L29" s="128"/>
      <c r="M29" s="150"/>
      <c r="N29" s="116"/>
      <c r="P29" s="111"/>
      <c r="Q29" s="117"/>
      <c r="S29" s="111">
        <f t="shared" si="0"/>
        <v>0</v>
      </c>
      <c r="T29" s="111">
        <f t="shared" si="0"/>
        <v>0</v>
      </c>
      <c r="V29" s="111"/>
      <c r="W29" s="111"/>
    </row>
    <row r="30" spans="1:23" ht="19.5" customHeight="1">
      <c r="A30" s="105" t="s">
        <v>356</v>
      </c>
      <c r="B30" s="7" t="s">
        <v>357</v>
      </c>
      <c r="C30" s="10" t="s">
        <v>358</v>
      </c>
      <c r="D30" s="14" t="s">
        <v>32</v>
      </c>
      <c r="E30" s="12">
        <f>E28</f>
        <v>268.8647208121827</v>
      </c>
      <c r="F30" s="15">
        <v>0.5</v>
      </c>
      <c r="G30" s="13">
        <f>E30*F30</f>
        <v>134.43236040609136</v>
      </c>
      <c r="H30" s="59">
        <f>G30*$H$7</f>
        <v>404.2381077411167</v>
      </c>
      <c r="I30" s="111">
        <f>ROUND(H30*1.25,0)</f>
        <v>505</v>
      </c>
      <c r="J30" s="116">
        <f>ROUND(H30*1.298,0)</f>
        <v>525</v>
      </c>
      <c r="K30" s="150">
        <f>I30*$L$2</f>
        <v>252.5</v>
      </c>
      <c r="L30" s="128">
        <f>J30*$L$2</f>
        <v>262.5</v>
      </c>
      <c r="M30" s="150">
        <f>I30*$N$2</f>
        <v>202</v>
      </c>
      <c r="N30" s="116">
        <f>J30*$N$2</f>
        <v>210</v>
      </c>
      <c r="P30" s="111"/>
      <c r="Q30" s="116"/>
      <c r="S30" s="111">
        <f t="shared" si="0"/>
        <v>505</v>
      </c>
      <c r="T30" s="111">
        <f t="shared" si="0"/>
        <v>525</v>
      </c>
      <c r="V30" s="111" t="e">
        <f>I30/P30*100</f>
        <v>#DIV/0!</v>
      </c>
      <c r="W30" s="111" t="e">
        <f>J30/Q30*100</f>
        <v>#DIV/0!</v>
      </c>
    </row>
    <row r="31" spans="1:23" ht="12.75">
      <c r="A31" s="105"/>
      <c r="B31" s="7" t="s">
        <v>359</v>
      </c>
      <c r="C31" s="13"/>
      <c r="D31" s="14"/>
      <c r="E31" s="12"/>
      <c r="F31" s="15"/>
      <c r="G31" s="13"/>
      <c r="H31" s="59"/>
      <c r="I31" s="111"/>
      <c r="J31" s="116"/>
      <c r="K31" s="150"/>
      <c r="L31" s="128"/>
      <c r="M31" s="150"/>
      <c r="N31" s="116"/>
      <c r="P31" s="114"/>
      <c r="Q31" s="115"/>
      <c r="S31" s="111">
        <f t="shared" si="0"/>
        <v>0</v>
      </c>
      <c r="T31" s="111">
        <f t="shared" si="0"/>
        <v>0</v>
      </c>
      <c r="V31" s="111"/>
      <c r="W31" s="111"/>
    </row>
    <row r="32" spans="1:23" ht="12.75">
      <c r="A32" s="105"/>
      <c r="B32" s="7"/>
      <c r="C32" s="10"/>
      <c r="D32" s="14"/>
      <c r="E32" s="12"/>
      <c r="F32" s="15"/>
      <c r="G32" s="11"/>
      <c r="H32" s="6"/>
      <c r="I32" s="111"/>
      <c r="J32" s="112"/>
      <c r="K32" s="150"/>
      <c r="L32" s="128"/>
      <c r="M32" s="150"/>
      <c r="N32" s="116"/>
      <c r="P32" s="111"/>
      <c r="Q32" s="117"/>
      <c r="S32" s="111">
        <f t="shared" si="0"/>
        <v>0</v>
      </c>
      <c r="T32" s="111">
        <f t="shared" si="0"/>
        <v>0</v>
      </c>
      <c r="V32" s="111" t="e">
        <f>I32/P32*100</f>
        <v>#DIV/0!</v>
      </c>
      <c r="W32" s="111"/>
    </row>
    <row r="33" spans="1:23" ht="12.75">
      <c r="A33" s="105" t="s">
        <v>360</v>
      </c>
      <c r="B33" s="7" t="s">
        <v>361</v>
      </c>
      <c r="C33" s="10" t="s">
        <v>358</v>
      </c>
      <c r="D33" s="14" t="s">
        <v>32</v>
      </c>
      <c r="E33" s="12">
        <f>E30</f>
        <v>268.8647208121827</v>
      </c>
      <c r="F33" s="15">
        <v>1</v>
      </c>
      <c r="G33" s="13">
        <f>E33*F33</f>
        <v>268.8647208121827</v>
      </c>
      <c r="H33" s="59">
        <f>G33*$H$7</f>
        <v>808.4762154822334</v>
      </c>
      <c r="I33" s="111">
        <f>ROUND(H33*1.25,0)</f>
        <v>1011</v>
      </c>
      <c r="J33" s="116"/>
      <c r="K33" s="150">
        <f>I33*$L$2</f>
        <v>505.5</v>
      </c>
      <c r="L33" s="128">
        <f>J33*$L$2</f>
        <v>0</v>
      </c>
      <c r="M33" s="150">
        <f>I33*$N$2</f>
        <v>404.40000000000003</v>
      </c>
      <c r="N33" s="116">
        <f>J33*$N$2</f>
        <v>0</v>
      </c>
      <c r="P33" s="111"/>
      <c r="Q33" s="118"/>
      <c r="S33" s="111">
        <f t="shared" si="0"/>
        <v>1011</v>
      </c>
      <c r="T33" s="111">
        <f t="shared" si="0"/>
        <v>0</v>
      </c>
      <c r="V33" s="111"/>
      <c r="W33" s="111"/>
    </row>
    <row r="34" spans="1:23" ht="12.75">
      <c r="A34" s="105"/>
      <c r="B34" s="7" t="s">
        <v>362</v>
      </c>
      <c r="C34" s="10"/>
      <c r="D34" s="14"/>
      <c r="E34" s="12"/>
      <c r="F34" s="15"/>
      <c r="G34" s="13"/>
      <c r="H34" s="59"/>
      <c r="I34" s="111"/>
      <c r="J34" s="112"/>
      <c r="K34" s="150"/>
      <c r="L34" s="128"/>
      <c r="M34" s="150"/>
      <c r="N34" s="116"/>
      <c r="P34" s="111"/>
      <c r="Q34" s="118"/>
      <c r="S34" s="111">
        <f t="shared" si="0"/>
        <v>0</v>
      </c>
      <c r="T34" s="111">
        <f t="shared" si="0"/>
        <v>0</v>
      </c>
      <c r="V34" s="111"/>
      <c r="W34" s="111"/>
    </row>
    <row r="35" spans="1:23" ht="12.75">
      <c r="A35" s="105"/>
      <c r="B35" s="7"/>
      <c r="C35" s="10"/>
      <c r="D35" s="14"/>
      <c r="E35" s="12"/>
      <c r="F35" s="15"/>
      <c r="G35" s="11"/>
      <c r="H35" s="6"/>
      <c r="I35" s="111"/>
      <c r="J35" s="112"/>
      <c r="K35" s="150"/>
      <c r="L35" s="128"/>
      <c r="M35" s="150"/>
      <c r="N35" s="116"/>
      <c r="P35" s="111"/>
      <c r="Q35" s="112"/>
      <c r="S35" s="111">
        <f t="shared" si="0"/>
        <v>0</v>
      </c>
      <c r="T35" s="111">
        <f t="shared" si="0"/>
        <v>0</v>
      </c>
      <c r="V35" s="111" t="e">
        <f>I35/P35*100</f>
        <v>#DIV/0!</v>
      </c>
      <c r="W35" s="111"/>
    </row>
    <row r="36" spans="1:23" ht="12.75">
      <c r="A36" s="105" t="s">
        <v>363</v>
      </c>
      <c r="B36" s="7" t="s">
        <v>364</v>
      </c>
      <c r="C36" s="10" t="s">
        <v>37</v>
      </c>
      <c r="D36" s="14" t="s">
        <v>32</v>
      </c>
      <c r="E36" s="12">
        <f>E33</f>
        <v>268.8647208121827</v>
      </c>
      <c r="F36" s="15">
        <v>0.7</v>
      </c>
      <c r="G36" s="13">
        <f>E36*F36</f>
        <v>188.2053045685279</v>
      </c>
      <c r="H36" s="59">
        <f>G36*$H$7</f>
        <v>565.9333508375635</v>
      </c>
      <c r="I36" s="111">
        <f>ROUND(H36*1.25,0)</f>
        <v>707</v>
      </c>
      <c r="J36" s="116"/>
      <c r="K36" s="150">
        <f>I36*$L$2</f>
        <v>353.5</v>
      </c>
      <c r="L36" s="128">
        <f>J36*$L$2</f>
        <v>0</v>
      </c>
      <c r="M36" s="150">
        <f>I36*$N$2</f>
        <v>282.8</v>
      </c>
      <c r="N36" s="116">
        <f>J36*$N$2</f>
        <v>0</v>
      </c>
      <c r="P36" s="114"/>
      <c r="Q36" s="115"/>
      <c r="S36" s="111">
        <f t="shared" si="0"/>
        <v>707</v>
      </c>
      <c r="T36" s="111">
        <f t="shared" si="0"/>
        <v>0</v>
      </c>
      <c r="V36" s="111"/>
      <c r="W36" s="111"/>
    </row>
    <row r="37" spans="1:23" ht="12.75">
      <c r="A37" s="105"/>
      <c r="B37" s="7" t="s">
        <v>365</v>
      </c>
      <c r="C37" s="10"/>
      <c r="D37" s="14"/>
      <c r="E37" s="12"/>
      <c r="F37" s="15"/>
      <c r="G37" s="11"/>
      <c r="H37" s="6"/>
      <c r="I37" s="111"/>
      <c r="J37" s="112"/>
      <c r="K37" s="150"/>
      <c r="L37" s="128"/>
      <c r="M37" s="150"/>
      <c r="N37" s="116"/>
      <c r="P37" s="114"/>
      <c r="Q37" s="115"/>
      <c r="S37" s="111">
        <f t="shared" si="0"/>
        <v>0</v>
      </c>
      <c r="T37" s="111">
        <f t="shared" si="0"/>
        <v>0</v>
      </c>
      <c r="V37" s="111"/>
      <c r="W37" s="111"/>
    </row>
    <row r="38" spans="1:23" ht="12.75">
      <c r="A38" s="105"/>
      <c r="B38" s="7"/>
      <c r="C38" s="10"/>
      <c r="D38" s="14"/>
      <c r="E38" s="12"/>
      <c r="F38" s="15"/>
      <c r="G38" s="11"/>
      <c r="H38" s="6"/>
      <c r="I38" s="111"/>
      <c r="J38" s="112"/>
      <c r="K38" s="150"/>
      <c r="L38" s="128"/>
      <c r="M38" s="150"/>
      <c r="N38" s="116"/>
      <c r="P38" s="111"/>
      <c r="Q38" s="115"/>
      <c r="S38" s="111">
        <f t="shared" si="0"/>
        <v>0</v>
      </c>
      <c r="T38" s="111">
        <f t="shared" si="0"/>
        <v>0</v>
      </c>
      <c r="V38" s="111" t="e">
        <f>I38/P38*100</f>
        <v>#DIV/0!</v>
      </c>
      <c r="W38" s="111"/>
    </row>
    <row r="39" spans="1:23" ht="12.75">
      <c r="A39" s="105" t="s">
        <v>366</v>
      </c>
      <c r="B39" s="7" t="s">
        <v>367</v>
      </c>
      <c r="C39" s="10" t="s">
        <v>31</v>
      </c>
      <c r="D39" s="14" t="s">
        <v>368</v>
      </c>
      <c r="E39" s="12">
        <f>'[1]ФОТ'!$AB$227</f>
        <v>182.03451776649746</v>
      </c>
      <c r="F39" s="34">
        <v>1</v>
      </c>
      <c r="G39" s="13">
        <f>E39*F39</f>
        <v>182.03451776649746</v>
      </c>
      <c r="H39" s="29">
        <f>G39*$H$7</f>
        <v>547.3777949238579</v>
      </c>
      <c r="I39" s="128">
        <f>ROUND(H39*1.25,0)</f>
        <v>684</v>
      </c>
      <c r="J39" s="116"/>
      <c r="K39" s="150">
        <f>I39*$L$2</f>
        <v>342</v>
      </c>
      <c r="L39" s="128">
        <f>J39*$L$2</f>
        <v>0</v>
      </c>
      <c r="M39" s="150">
        <f>I39*$N$2</f>
        <v>273.6</v>
      </c>
      <c r="N39" s="116">
        <f>J39*$N$2</f>
        <v>0</v>
      </c>
      <c r="P39" s="114"/>
      <c r="Q39" s="115"/>
      <c r="S39" s="111">
        <f t="shared" si="0"/>
        <v>684</v>
      </c>
      <c r="T39" s="111">
        <f t="shared" si="0"/>
        <v>0</v>
      </c>
      <c r="V39" s="111" t="e">
        <f>I39/P39*100</f>
        <v>#DIV/0!</v>
      </c>
      <c r="W39" s="111"/>
    </row>
    <row r="40" spans="1:23" ht="12.75">
      <c r="A40" s="105"/>
      <c r="B40" s="7"/>
      <c r="C40" s="108"/>
      <c r="D40" s="18"/>
      <c r="E40" s="34"/>
      <c r="F40" s="34"/>
      <c r="G40" s="13"/>
      <c r="H40" s="29"/>
      <c r="I40" s="128"/>
      <c r="J40" s="116"/>
      <c r="K40" s="150"/>
      <c r="L40" s="128"/>
      <c r="M40" s="150"/>
      <c r="N40" s="116"/>
      <c r="P40" s="114"/>
      <c r="Q40" s="115"/>
      <c r="S40" s="111">
        <f t="shared" si="0"/>
        <v>0</v>
      </c>
      <c r="T40" s="111">
        <f t="shared" si="0"/>
        <v>0</v>
      </c>
      <c r="V40" s="111"/>
      <c r="W40" s="111"/>
    </row>
    <row r="41" spans="1:23" ht="12.75">
      <c r="A41" s="105" t="s">
        <v>369</v>
      </c>
      <c r="B41" s="7" t="s">
        <v>370</v>
      </c>
      <c r="C41" s="108" t="s">
        <v>37</v>
      </c>
      <c r="D41" s="18" t="s">
        <v>368</v>
      </c>
      <c r="E41" s="34">
        <f>E39</f>
        <v>182.03451776649746</v>
      </c>
      <c r="F41" s="34">
        <v>0.4</v>
      </c>
      <c r="G41" s="13">
        <f>E41*F41</f>
        <v>72.81380710659899</v>
      </c>
      <c r="H41" s="29">
        <f>G41*$H$7</f>
        <v>218.95111796954316</v>
      </c>
      <c r="I41" s="128"/>
      <c r="J41" s="116">
        <f>ROUND(H41*1.298,0)</f>
        <v>284</v>
      </c>
      <c r="K41" s="150">
        <f>I41*$L$2</f>
        <v>0</v>
      </c>
      <c r="L41" s="128">
        <f>J41*$L$2</f>
        <v>142</v>
      </c>
      <c r="M41" s="150">
        <f>I41*$N$2</f>
        <v>0</v>
      </c>
      <c r="N41" s="116">
        <f>J41*$N$2</f>
        <v>113.60000000000001</v>
      </c>
      <c r="P41" s="114"/>
      <c r="Q41" s="115"/>
      <c r="S41" s="111">
        <f t="shared" si="0"/>
        <v>0</v>
      </c>
      <c r="T41" s="111">
        <f t="shared" si="0"/>
        <v>284</v>
      </c>
      <c r="V41" s="111"/>
      <c r="W41" s="111"/>
    </row>
    <row r="42" spans="1:23" ht="12.75">
      <c r="A42" s="105"/>
      <c r="B42" s="7"/>
      <c r="C42" s="108"/>
      <c r="D42" s="18"/>
      <c r="E42" s="34"/>
      <c r="F42" s="34"/>
      <c r="G42" s="13"/>
      <c r="H42" s="29"/>
      <c r="I42" s="128"/>
      <c r="J42" s="116"/>
      <c r="K42" s="150"/>
      <c r="L42" s="128"/>
      <c r="M42" s="150"/>
      <c r="N42" s="116"/>
      <c r="P42" s="111"/>
      <c r="Q42" s="117"/>
      <c r="S42" s="111">
        <f t="shared" si="0"/>
        <v>0</v>
      </c>
      <c r="T42" s="111">
        <f t="shared" si="0"/>
        <v>0</v>
      </c>
      <c r="V42" s="111" t="e">
        <f>I42/P42*100</f>
        <v>#DIV/0!</v>
      </c>
      <c r="W42" s="111"/>
    </row>
    <row r="43" spans="1:23" ht="19.5" customHeight="1">
      <c r="A43" s="138" t="s">
        <v>380</v>
      </c>
      <c r="B43" s="130" t="s">
        <v>381</v>
      </c>
      <c r="C43" s="131" t="s">
        <v>353</v>
      </c>
      <c r="D43" s="129" t="s">
        <v>32</v>
      </c>
      <c r="E43" s="132">
        <f>E39</f>
        <v>182.03451776649746</v>
      </c>
      <c r="F43" s="132">
        <v>2</v>
      </c>
      <c r="G43" s="133">
        <f>E43*F43</f>
        <v>364.0690355329949</v>
      </c>
      <c r="H43" s="132">
        <f>G43*$H$7</f>
        <v>1094.7555898477158</v>
      </c>
      <c r="I43" s="134">
        <f>ROUND(H43*1.25,0)</f>
        <v>1368</v>
      </c>
      <c r="J43" s="135">
        <f>ROUND(H43*1.298,0)</f>
        <v>1421</v>
      </c>
      <c r="K43" s="150">
        <f>I43*$L$2</f>
        <v>684</v>
      </c>
      <c r="L43" s="128">
        <f>J43*$L$2</f>
        <v>710.5</v>
      </c>
      <c r="M43" s="150">
        <f>I43*$N$2</f>
        <v>547.2</v>
      </c>
      <c r="N43" s="116">
        <f>J43*$N$2</f>
        <v>568.4</v>
      </c>
      <c r="P43" s="111"/>
      <c r="Q43" s="117"/>
      <c r="S43" s="111">
        <f t="shared" si="0"/>
        <v>1368</v>
      </c>
      <c r="T43" s="111">
        <f t="shared" si="0"/>
        <v>1421</v>
      </c>
      <c r="V43" s="111"/>
      <c r="W43" s="111"/>
    </row>
    <row r="44" spans="1:23" ht="13.5" thickBot="1">
      <c r="A44" s="139"/>
      <c r="B44" s="140"/>
      <c r="C44" s="141"/>
      <c r="D44" s="142"/>
      <c r="E44" s="141"/>
      <c r="F44" s="141"/>
      <c r="G44" s="143"/>
      <c r="H44" s="141"/>
      <c r="I44" s="144"/>
      <c r="J44" s="145"/>
      <c r="K44" s="152"/>
      <c r="L44" s="144"/>
      <c r="M44" s="152"/>
      <c r="N44" s="145"/>
      <c r="P44" s="111"/>
      <c r="Q44" s="112"/>
      <c r="S44" s="111">
        <f t="shared" si="0"/>
        <v>0</v>
      </c>
      <c r="T44" s="111">
        <f t="shared" si="0"/>
        <v>0</v>
      </c>
      <c r="V44" s="111"/>
      <c r="W44" s="111"/>
    </row>
    <row r="45" spans="1:24" ht="13.5" thickTop="1">
      <c r="A45" s="14"/>
      <c r="B45" s="7"/>
      <c r="C45" s="17"/>
      <c r="D45" s="14"/>
      <c r="E45" s="15"/>
      <c r="F45" s="15"/>
      <c r="G45" s="59"/>
      <c r="H45" s="59"/>
      <c r="I45" s="33"/>
      <c r="J45" s="33"/>
      <c r="K45" s="33"/>
      <c r="L45" s="33"/>
      <c r="M45" s="33"/>
      <c r="N45" s="33"/>
      <c r="O45" s="7"/>
      <c r="P45" s="136"/>
      <c r="Q45" s="171"/>
      <c r="R45" s="7"/>
      <c r="S45" s="136"/>
      <c r="T45" s="136"/>
      <c r="U45" s="172"/>
      <c r="V45" s="136"/>
      <c r="W45" s="136"/>
      <c r="X45" s="7"/>
    </row>
    <row r="46" spans="1:24" ht="15.75" customHeight="1">
      <c r="A46" s="16"/>
      <c r="B46" s="7"/>
      <c r="C46" s="17"/>
      <c r="D46" s="14"/>
      <c r="E46" s="15"/>
      <c r="F46" s="15"/>
      <c r="G46" s="59"/>
      <c r="H46" s="59"/>
      <c r="I46" s="33"/>
      <c r="J46" s="33"/>
      <c r="K46" s="33"/>
      <c r="L46" s="33"/>
      <c r="M46" s="33"/>
      <c r="N46" s="33"/>
      <c r="O46" s="7"/>
      <c r="P46" s="136"/>
      <c r="Q46" s="136"/>
      <c r="R46" s="7"/>
      <c r="S46" s="136"/>
      <c r="T46" s="136"/>
      <c r="U46" s="172"/>
      <c r="V46" s="136"/>
      <c r="W46" s="136"/>
      <c r="X46" s="7"/>
    </row>
    <row r="47" spans="1:24" ht="19.5" customHeight="1">
      <c r="A47" s="16"/>
      <c r="B47" s="7" t="s">
        <v>371</v>
      </c>
      <c r="C47" s="17"/>
      <c r="D47" s="14"/>
      <c r="E47" s="15"/>
      <c r="F47" s="15"/>
      <c r="G47" s="59"/>
      <c r="H47" s="59"/>
      <c r="I47" s="33"/>
      <c r="J47" s="33"/>
      <c r="K47" s="33"/>
      <c r="L47" s="33"/>
      <c r="M47" s="33"/>
      <c r="N47" s="33"/>
      <c r="O47" s="7"/>
      <c r="P47" s="136"/>
      <c r="Q47" s="136"/>
      <c r="R47" s="7"/>
      <c r="S47" s="136"/>
      <c r="T47" s="136"/>
      <c r="U47" s="172"/>
      <c r="V47" s="136"/>
      <c r="W47" s="136"/>
      <c r="X47" s="7"/>
    </row>
    <row r="48" spans="1:24" ht="13.5" customHeight="1">
      <c r="A48" s="16"/>
      <c r="B48" s="31" t="s">
        <v>372</v>
      </c>
      <c r="C48" s="17"/>
      <c r="D48" s="14"/>
      <c r="E48" s="15"/>
      <c r="F48" s="15"/>
      <c r="G48" s="59"/>
      <c r="H48" s="59"/>
      <c r="I48" s="33"/>
      <c r="J48" s="33"/>
      <c r="K48" s="33"/>
      <c r="L48" s="33"/>
      <c r="M48" s="33"/>
      <c r="N48" s="33"/>
      <c r="O48" s="7"/>
      <c r="P48" s="136"/>
      <c r="Q48" s="136"/>
      <c r="R48" s="7"/>
      <c r="S48" s="136"/>
      <c r="T48" s="136"/>
      <c r="U48" s="172"/>
      <c r="V48" s="136"/>
      <c r="W48" s="136"/>
      <c r="X48" s="7"/>
    </row>
    <row r="49" spans="1:24" ht="13.5" customHeight="1">
      <c r="A49" s="16"/>
      <c r="B49" s="7" t="s">
        <v>373</v>
      </c>
      <c r="C49" s="17"/>
      <c r="D49" s="14"/>
      <c r="E49" s="15"/>
      <c r="F49" s="15"/>
      <c r="G49" s="59"/>
      <c r="H49" s="59"/>
      <c r="I49" s="33"/>
      <c r="J49" s="33"/>
      <c r="K49" s="33"/>
      <c r="L49" s="33"/>
      <c r="M49" s="33"/>
      <c r="N49" s="33"/>
      <c r="O49" s="7"/>
      <c r="P49" s="136"/>
      <c r="Q49" s="136"/>
      <c r="R49" s="7"/>
      <c r="S49" s="136"/>
      <c r="T49" s="136"/>
      <c r="U49" s="172"/>
      <c r="V49" s="136"/>
      <c r="W49" s="136"/>
      <c r="X49" s="7"/>
    </row>
    <row r="50" spans="1:24" ht="13.5" customHeight="1">
      <c r="A50" s="16"/>
      <c r="B50" s="7" t="s">
        <v>374</v>
      </c>
      <c r="C50" s="17"/>
      <c r="D50" s="14"/>
      <c r="E50" s="15"/>
      <c r="F50" s="15"/>
      <c r="G50" s="59"/>
      <c r="H50" s="59"/>
      <c r="I50" s="33"/>
      <c r="J50" s="33"/>
      <c r="K50" s="33"/>
      <c r="L50" s="33"/>
      <c r="M50" s="33"/>
      <c r="N50" s="33"/>
      <c r="O50" s="7"/>
      <c r="P50" s="136"/>
      <c r="Q50" s="136"/>
      <c r="R50" s="7"/>
      <c r="S50" s="136"/>
      <c r="T50" s="136"/>
      <c r="U50" s="172"/>
      <c r="V50" s="136"/>
      <c r="W50" s="136"/>
      <c r="X50" s="7"/>
    </row>
    <row r="51" spans="1:24" ht="13.5" customHeight="1">
      <c r="A51" s="16"/>
      <c r="B51" s="7" t="s">
        <v>375</v>
      </c>
      <c r="C51" s="7"/>
      <c r="D51" s="7"/>
      <c r="E51" s="7"/>
      <c r="F51" s="7"/>
      <c r="G51" s="59"/>
      <c r="H51" s="59"/>
      <c r="I51" s="33"/>
      <c r="J51" s="33"/>
      <c r="K51" s="33"/>
      <c r="L51" s="33"/>
      <c r="M51" s="33"/>
      <c r="N51" s="33"/>
      <c r="O51" s="7"/>
      <c r="P51" s="136"/>
      <c r="Q51" s="136"/>
      <c r="R51" s="7"/>
      <c r="S51" s="136"/>
      <c r="T51" s="136"/>
      <c r="U51" s="172"/>
      <c r="V51" s="136"/>
      <c r="W51" s="136"/>
      <c r="X51" s="7"/>
    </row>
    <row r="52" spans="1:24" ht="21.75" customHeight="1">
      <c r="A52" s="16"/>
      <c r="B52" s="7" t="s">
        <v>376</v>
      </c>
      <c r="C52" s="17"/>
      <c r="D52" s="14"/>
      <c r="E52" s="15"/>
      <c r="F52" s="15"/>
      <c r="G52" s="59"/>
      <c r="H52" s="59"/>
      <c r="I52" s="33"/>
      <c r="J52" s="33"/>
      <c r="K52" s="33"/>
      <c r="L52" s="33"/>
      <c r="M52" s="33"/>
      <c r="N52" s="33"/>
      <c r="O52" s="7"/>
      <c r="P52" s="136"/>
      <c r="Q52" s="110"/>
      <c r="R52" s="7"/>
      <c r="S52" s="136"/>
      <c r="T52" s="136"/>
      <c r="U52" s="172"/>
      <c r="V52" s="136"/>
      <c r="W52" s="136"/>
      <c r="X52" s="7"/>
    </row>
    <row r="53" spans="1:24" ht="13.5" customHeight="1">
      <c r="A53" s="16"/>
      <c r="B53" s="7" t="s">
        <v>377</v>
      </c>
      <c r="C53" s="17"/>
      <c r="D53" s="14"/>
      <c r="E53" s="15"/>
      <c r="F53" s="15"/>
      <c r="G53" s="59"/>
      <c r="H53" s="59"/>
      <c r="I53" s="33"/>
      <c r="J53" s="33"/>
      <c r="K53" s="33"/>
      <c r="L53" s="33"/>
      <c r="M53" s="33"/>
      <c r="N53" s="33"/>
      <c r="O53" s="7"/>
      <c r="P53" s="136"/>
      <c r="Q53" s="110"/>
      <c r="R53" s="7"/>
      <c r="S53" s="136"/>
      <c r="T53" s="136"/>
      <c r="U53" s="172"/>
      <c r="V53" s="136"/>
      <c r="W53" s="136"/>
      <c r="X53" s="7"/>
    </row>
    <row r="54" spans="1:24" ht="13.5" customHeight="1">
      <c r="A54" s="16"/>
      <c r="B54" s="7" t="s">
        <v>378</v>
      </c>
      <c r="C54" s="17"/>
      <c r="D54" s="14"/>
      <c r="E54" s="15"/>
      <c r="F54" s="15"/>
      <c r="G54" s="59"/>
      <c r="H54" s="59"/>
      <c r="I54" s="33"/>
      <c r="J54" s="33"/>
      <c r="K54" s="33"/>
      <c r="L54" s="33"/>
      <c r="M54" s="33"/>
      <c r="N54" s="33"/>
      <c r="O54" s="7"/>
      <c r="P54" s="136"/>
      <c r="Q54" s="136"/>
      <c r="R54" s="7"/>
      <c r="S54" s="136"/>
      <c r="T54" s="136"/>
      <c r="U54" s="172"/>
      <c r="V54" s="136"/>
      <c r="W54" s="136"/>
      <c r="X54" s="7"/>
    </row>
    <row r="55" spans="1:24" ht="24" customHeight="1">
      <c r="A55" s="16"/>
      <c r="B55" s="7" t="s">
        <v>379</v>
      </c>
      <c r="C55" s="17"/>
      <c r="D55" s="14"/>
      <c r="E55" s="15"/>
      <c r="F55" s="15"/>
      <c r="G55" s="59"/>
      <c r="H55" s="59"/>
      <c r="I55" s="33"/>
      <c r="J55" s="33"/>
      <c r="K55" s="33"/>
      <c r="L55" s="33"/>
      <c r="M55" s="33"/>
      <c r="N55" s="33"/>
      <c r="O55" s="7"/>
      <c r="P55" s="136"/>
      <c r="Q55" s="136"/>
      <c r="R55" s="7"/>
      <c r="S55" s="136"/>
      <c r="T55" s="136"/>
      <c r="U55" s="172"/>
      <c r="V55" s="136"/>
      <c r="W55" s="136"/>
      <c r="X55" s="7"/>
    </row>
  </sheetData>
  <sheetProtection password="CF6E" sheet="1" formatCells="0" formatColumns="0" formatRows="0" insertColumns="0" insertRows="0" insertHyperlinks="0" deleteColumns="0" deleteRows="0" autoFilter="0" pivotTables="0"/>
  <mergeCells count="5">
    <mergeCell ref="A2:J2"/>
    <mergeCell ref="A1:J1"/>
    <mergeCell ref="P4:Q4"/>
    <mergeCell ref="S4:T4"/>
    <mergeCell ref="V4:W4"/>
  </mergeCells>
  <printOptions horizontalCentered="1"/>
  <pageMargins left="0.984251968503937" right="0.3937007874015748" top="0.5905511811023623" bottom="0.5905511811023623" header="0.1968503937007874" footer="0"/>
  <pageSetup fitToHeight="20" fitToWidth="1" horizontalDpi="600" verticalDpi="600" orientation="portrait" paperSize="9" scale="87" r:id="rId1"/>
  <headerFooter alignWithMargins="0">
    <oddHeader>&amp;CСтраница &amp;P из &amp;N</oddHeader>
    <oddFooter>&amp;Cдля филиала в ХМАО-Югре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tmrg03050002</cp:lastModifiedBy>
  <cp:lastPrinted>2013-09-12T09:52:15Z</cp:lastPrinted>
  <dcterms:created xsi:type="dcterms:W3CDTF">2011-03-31T04:42:34Z</dcterms:created>
  <dcterms:modified xsi:type="dcterms:W3CDTF">2013-09-17T09:12:52Z</dcterms:modified>
  <cp:category/>
  <cp:version/>
  <cp:contentType/>
  <cp:contentStatus/>
</cp:coreProperties>
</file>