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17295" windowHeight="6375" tabRatio="597" activeTab="1"/>
  </bookViews>
  <sheets>
    <sheet name="Глава1" sheetId="1" r:id="rId1"/>
    <sheet name="Глава2" sheetId="2" r:id="rId2"/>
  </sheets>
  <externalReferences>
    <externalReference r:id="rId5"/>
  </externalReferences>
  <definedNames>
    <definedName name="_xlnm._FilterDatabase" localSheetId="0" hidden="1">'Глава1'!$A$8:$N$97</definedName>
    <definedName name="_xlnm._FilterDatabase" localSheetId="1" hidden="1">'Глава2'!$A$9:$N$77</definedName>
    <definedName name="_xlnm.Print_Titles" localSheetId="0">'Глава1'!$5:$8</definedName>
    <definedName name="_xlnm.Print_Titles" localSheetId="1">'Глава2'!$6:$9</definedName>
    <definedName name="_xlnm.Print_Area" localSheetId="0">'Глава1'!$A$1:$J$97</definedName>
    <definedName name="_xlnm.Print_Area" localSheetId="1">'Глава2'!$A$1:$J$77</definedName>
  </definedNames>
  <calcPr fullCalcOnLoad="1"/>
</workbook>
</file>

<file path=xl/comments2.xml><?xml version="1.0" encoding="utf-8"?>
<comments xmlns="http://schemas.openxmlformats.org/spreadsheetml/2006/main">
  <authors>
    <author>tmrg03050002</author>
  </authors>
  <commentList>
    <comment ref="E42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44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46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48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50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52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56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58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60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  <comment ref="E62" authorId="0">
      <text>
        <r>
          <rPr>
            <b/>
            <sz val="8"/>
            <rFont val="Tahoma"/>
            <family val="2"/>
          </rPr>
          <t>tmrg03050002:</t>
        </r>
        <r>
          <rPr>
            <sz val="8"/>
            <rFont val="Tahoma"/>
            <family val="2"/>
          </rPr>
          <t xml:space="preserve">
примерный расчет Оксаны, т.к. токаря нет в штатке</t>
        </r>
      </text>
    </comment>
  </commentList>
</comments>
</file>

<file path=xl/sharedStrings.xml><?xml version="1.0" encoding="utf-8"?>
<sst xmlns="http://schemas.openxmlformats.org/spreadsheetml/2006/main" count="421" uniqueCount="180">
  <si>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</si>
  <si>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</si>
  <si>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</si>
  <si>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</si>
  <si>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</si>
  <si>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</si>
  <si>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</si>
  <si>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 xml:space="preserve">Договорная цена,руб.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</si>
  <si>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</si>
  <si>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</si>
  <si>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</si>
  <si>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</si>
  <si>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</si>
  <si>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</si>
  <si>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</si>
  <si>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</si>
  <si>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</si>
  <si>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</si>
  <si>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</si>
  <si>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</si>
  <si>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</si>
  <si>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</si>
  <si>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</si>
  <si>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</si>
  <si>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</si>
  <si>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</si>
  <si>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объект</t>
  </si>
  <si>
    <t>4.1.1.</t>
  </si>
  <si>
    <t xml:space="preserve">100 м </t>
  </si>
  <si>
    <t>инженер</t>
  </si>
  <si>
    <t>(На каждые последующие 100 м применять коэф.0,6; при повторном</t>
  </si>
  <si>
    <t>вызове  в пунктах  4.1.1- 4.1.13  применять  коэф. 0,7)</t>
  </si>
  <si>
    <t>4.1.2.</t>
  </si>
  <si>
    <t>"</t>
  </si>
  <si>
    <t xml:space="preserve">опорах </t>
  </si>
  <si>
    <t>(На каждые последующие 25 м применять коэф. 0,6)</t>
  </si>
  <si>
    <t>4.1.3.</t>
  </si>
  <si>
    <t>ввод</t>
  </si>
  <si>
    <t>ввода (до 25 м)</t>
  </si>
  <si>
    <t>4.1.4.</t>
  </si>
  <si>
    <t>оборудования в ГРП с одной ниткой редуцирования</t>
  </si>
  <si>
    <t>(При наличии двух ниток применять коэф. 1,5)</t>
  </si>
  <si>
    <t>4.1.5.</t>
  </si>
  <si>
    <t>оборудования в ГРУ с одной ниткой редуцирования</t>
  </si>
  <si>
    <t>4.1.6.</t>
  </si>
  <si>
    <t>оборудования ШРП, РДГК, РДНК и др.</t>
  </si>
  <si>
    <t>4.1.7.</t>
  </si>
  <si>
    <t xml:space="preserve">монтажом газового оборудования  котельной или  технологических </t>
  </si>
  <si>
    <t>печей предприятия</t>
  </si>
  <si>
    <t>4.1.8.</t>
  </si>
  <si>
    <t>монтажом газового оборудования ГРУ и котельной или технологи-</t>
  </si>
  <si>
    <t xml:space="preserve">ческих печей  предприятия </t>
  </si>
  <si>
    <t>4.1.9.</t>
  </si>
  <si>
    <t xml:space="preserve">внутреннего газопровода, монтажом газового оборудования </t>
  </si>
  <si>
    <t>административного, общественного здания всех назначений при</t>
  </si>
  <si>
    <t>наличии одной топочной установки</t>
  </si>
  <si>
    <t>(На каждую доп. топочную установку применять коэф. 0,6)</t>
  </si>
  <si>
    <t>4.1.10.</t>
  </si>
  <si>
    <t>монтажом горелок ГИИ для внутренней сушки здания</t>
  </si>
  <si>
    <t>4.1.11.</t>
  </si>
  <si>
    <t xml:space="preserve">газопровода и  монтажом газового оборудования в многоквартирном </t>
  </si>
  <si>
    <t xml:space="preserve">жилом доме </t>
  </si>
  <si>
    <t>4.1.12.</t>
  </si>
  <si>
    <t>газопровода и монтажом газового оборудования (до трех приборов)</t>
  </si>
  <si>
    <t xml:space="preserve">    </t>
  </si>
  <si>
    <t>в жилом доме индивидуальной застройки</t>
  </si>
  <si>
    <t>(При установке свыше трех приборов применять коэф. 1,4)</t>
  </si>
  <si>
    <t>4.1.13.</t>
  </si>
  <si>
    <t>счетчик</t>
  </si>
  <si>
    <t>4.1.14.</t>
  </si>
  <si>
    <t>100 м</t>
  </si>
  <si>
    <t>строительстве вблизи действующего газопровода</t>
  </si>
  <si>
    <t>4.1.15.</t>
  </si>
  <si>
    <t>Проверка исполнительно-технической документации на построенный</t>
  </si>
  <si>
    <t>подземный газопровод ( до 100 м)</t>
  </si>
  <si>
    <t>(В пунктах 4.1.15 и 4.1.16 на каждые последующие 100 м газопро-</t>
  </si>
  <si>
    <t xml:space="preserve">вода применять коэф.0,5) </t>
  </si>
  <si>
    <t>4.1.16.</t>
  </si>
  <si>
    <t>надземный газопровод (до 100 м)</t>
  </si>
  <si>
    <t>4.1.17.</t>
  </si>
  <si>
    <t>подземный газопровод - ввод</t>
  </si>
  <si>
    <t>4.1.18.</t>
  </si>
  <si>
    <t xml:space="preserve">Проверка исполнительно-технической документации на построенный  </t>
  </si>
  <si>
    <t>газорегуляторный пункт</t>
  </si>
  <si>
    <t>(При проверке документации на ГРУ применять коэф.0,5)</t>
  </si>
  <si>
    <t>4.1.19.</t>
  </si>
  <si>
    <t xml:space="preserve">Проверка исполнительно-технической документации на построенный </t>
  </si>
  <si>
    <t xml:space="preserve">ШРП, РДГК, РДНК и др. </t>
  </si>
  <si>
    <t>4.1.20.</t>
  </si>
  <si>
    <t>Проверка исполнительно-технической документации на законченное</t>
  </si>
  <si>
    <t>строительство газопровода и монтаж газового оборудования</t>
  </si>
  <si>
    <t xml:space="preserve">котельной (с ГРУ и одним котлом) </t>
  </si>
  <si>
    <t xml:space="preserve">(На каждый дополнительный котел применять коэф.0,5)  </t>
  </si>
  <si>
    <t>4.1.21.</t>
  </si>
  <si>
    <t xml:space="preserve">строительство газопровода и  монтаж газового оборудования </t>
  </si>
  <si>
    <t xml:space="preserve">котельной или технологических печей  предприятия </t>
  </si>
  <si>
    <t>4.1.22.</t>
  </si>
  <si>
    <t>административного, общественного здания всех назначений или</t>
  </si>
  <si>
    <t>многоквартирного жилого дома</t>
  </si>
  <si>
    <t>4.1.23.</t>
  </si>
  <si>
    <t>строительство газопровода и  монтаж газового оборудования</t>
  </si>
  <si>
    <t>жилого дома индивидуальной застройки</t>
  </si>
  <si>
    <t xml:space="preserve">Глава 2. ПРОВЕРКА СОСТОЯНИЯ ГАЗОПРОВОДА ПРИБОРНЫМ МЕТОДОМ КОНТРОЛЯ </t>
  </si>
  <si>
    <t>ПРИ СТРОИТЕЛЬНО-МОНТАЖНЫХ РАБОТАХ</t>
  </si>
  <si>
    <t>4.2.1.</t>
  </si>
  <si>
    <t>Проверка защитного покрытия газопровода  перед опусканием его</t>
  </si>
  <si>
    <t>в траншею при диаметре газопровода до 100 мм</t>
  </si>
  <si>
    <t>10 м</t>
  </si>
  <si>
    <t>слесарь 6 р.</t>
  </si>
  <si>
    <t xml:space="preserve">                             в том числе</t>
  </si>
  <si>
    <t xml:space="preserve">                             внешний осмотр изоляции</t>
  </si>
  <si>
    <t xml:space="preserve">                             адгезия к стали</t>
  </si>
  <si>
    <t xml:space="preserve">                             определение толщины изоляции прибором ДИСИ</t>
  </si>
  <si>
    <t xml:space="preserve">                             проверка сплошности изоляции</t>
  </si>
  <si>
    <t>4.2.2.</t>
  </si>
  <si>
    <t>То же,   при диаметре газопровода 101 - 300 мм</t>
  </si>
  <si>
    <t>4.2.3.</t>
  </si>
  <si>
    <t>То же,   при диаметре газопровода св. 300 мм</t>
  </si>
  <si>
    <t>4.2.4.</t>
  </si>
  <si>
    <t xml:space="preserve">Внешний осмотр качества изоляции газопровода после опускания </t>
  </si>
  <si>
    <t>его в траншею</t>
  </si>
  <si>
    <t>4.2.5.</t>
  </si>
  <si>
    <t>Проверка состояния изоляционного покрытия подземных</t>
  </si>
  <si>
    <t>км</t>
  </si>
  <si>
    <t>слесарь 5 р.</t>
  </si>
  <si>
    <t>(уличных) газопроводов прибором типа АНПИ при СМР после</t>
  </si>
  <si>
    <t>слесарь 4 р.</t>
  </si>
  <si>
    <t>засыпки до нулевой отметки построенного газопровода</t>
  </si>
  <si>
    <t>4.2.6.</t>
  </si>
  <si>
    <t xml:space="preserve">Проведение механических испытаний стальных сварных </t>
  </si>
  <si>
    <t>соединений, сваренных электросваркой на растяжение и изгиб</t>
  </si>
  <si>
    <t>при диаметре газопровода  до 40 мм</t>
  </si>
  <si>
    <t>стык</t>
  </si>
  <si>
    <t>мастер</t>
  </si>
  <si>
    <t>(6 образцов)</t>
  </si>
  <si>
    <t>токарь 6 р.</t>
  </si>
  <si>
    <t xml:space="preserve">                                               50 - 80 мм</t>
  </si>
  <si>
    <t xml:space="preserve">                                               81 - 100 мм</t>
  </si>
  <si>
    <t xml:space="preserve">                                               101 - 200 мм</t>
  </si>
  <si>
    <t xml:space="preserve">                                               201 - 300 мм</t>
  </si>
  <si>
    <t xml:space="preserve">                                               св.300 мм</t>
  </si>
  <si>
    <t>4.2.7.</t>
  </si>
  <si>
    <r>
      <t xml:space="preserve">Проведение механических испытаний </t>
    </r>
    <r>
      <rPr>
        <sz val="9"/>
        <rFont val="Arial Cyr"/>
        <family val="2"/>
      </rPr>
      <t>стальных</t>
    </r>
    <r>
      <rPr>
        <sz val="10"/>
        <rFont val="Arial Cyr"/>
        <family val="2"/>
      </rPr>
      <t xml:space="preserve"> сварных соедине- </t>
    </r>
  </si>
  <si>
    <t>ний, сваренных газосваркой  на растяжение и сплющивание</t>
  </si>
  <si>
    <t xml:space="preserve"> стык</t>
  </si>
  <si>
    <t>(2образца)</t>
  </si>
  <si>
    <t xml:space="preserve">                                               101 - 150 мм</t>
  </si>
  <si>
    <t>4.2.8.</t>
  </si>
  <si>
    <t xml:space="preserve">Визуальный и измерительный контроль стального сварного </t>
  </si>
  <si>
    <t xml:space="preserve">соединения газопровода с составлением акта </t>
  </si>
  <si>
    <t>4.2.9.</t>
  </si>
  <si>
    <t xml:space="preserve">Радиографический контроль прибором "АРИНА- 0,5-2М" стального </t>
  </si>
  <si>
    <t>сварного соединения газопровода  диаметром  до 100 мм</t>
  </si>
  <si>
    <t xml:space="preserve"> соедин.</t>
  </si>
  <si>
    <t xml:space="preserve">                                                                                101 - 300 мм </t>
  </si>
  <si>
    <t xml:space="preserve">                                                                                301 - 500 мм</t>
  </si>
  <si>
    <t xml:space="preserve">                                                                                св. 500 мм</t>
  </si>
  <si>
    <t>4.2.10.</t>
  </si>
  <si>
    <t xml:space="preserve">Ультразвуковой контроль дефектоскопом КСП - 1.03 сварных </t>
  </si>
  <si>
    <t>соединений полиэтиленового газопровода диаметром 63 мм</t>
  </si>
  <si>
    <t>соедин.</t>
  </si>
  <si>
    <t xml:space="preserve">                                                                                           110 мм </t>
  </si>
  <si>
    <t xml:space="preserve">                                                                                           160 мм</t>
  </si>
  <si>
    <t xml:space="preserve">                                                                                           225 мм</t>
  </si>
  <si>
    <t xml:space="preserve">Примечание - Составление протокола по проведенным испытаниям, измерениям и контролю включено в состав работ. </t>
  </si>
  <si>
    <t>РАЗДЕЛ 4.  КОНТРОЛЬ ЭКСПЛУАТАЦИОННОЙ ОРГАНИЗАЦИИ ЗА СТРОИТЕЛЬСТВОМ</t>
  </si>
  <si>
    <t>Контроль за строительством подземного газопровода</t>
  </si>
  <si>
    <t xml:space="preserve">Контроль за строительством надземного газопровода на </t>
  </si>
  <si>
    <t>Контроль за строительством подземного газопровода-</t>
  </si>
  <si>
    <t xml:space="preserve">Контроль за строительством газопровода и монтажом </t>
  </si>
  <si>
    <t xml:space="preserve">Контроль за строительством внутреннего газопровода и </t>
  </si>
  <si>
    <t xml:space="preserve">Контроль за строительством и монтажом фасадного и </t>
  </si>
  <si>
    <t xml:space="preserve">Контроль за строительством временного газопровода и </t>
  </si>
  <si>
    <t>Контроль за строительством фасадного, внутридомового</t>
  </si>
  <si>
    <t>Контроль за монтажом бытового газового счетчика</t>
  </si>
  <si>
    <t xml:space="preserve">Контроль при производстве земляных работ и </t>
  </si>
  <si>
    <t>Глава 1. КОНТРОЛЬ ЭКСПЛУАТАЦИОННОЙ ОРГАНИЗАЦИИ ЗА СТРОИТЕЛЬСТВОМ ОБЪЕКТОВ ГАЗОРАСПРЕДЕЛИТЕЛЬНОЙ СИСТЕМЫ</t>
  </si>
  <si>
    <t>2012-2013г Белоярскгаз</t>
  </si>
  <si>
    <t>Отклонение, руб.</t>
  </si>
  <si>
    <t>Отклонение,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</si>
</sst>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0.00"/>
    <numFmt numFmtId="173" formatCode="?00.00"/>
    <numFmt numFmtId="174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33" borderId="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2" fontId="0" fillId="0" borderId="0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172" fontId="0" fillId="0" borderId="14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Continuous"/>
    </xf>
    <xf numFmtId="17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centerContinuous"/>
    </xf>
    <xf numFmtId="49" fontId="0" fillId="0" borderId="13" xfId="0" applyNumberFormat="1" applyBorder="1" applyAlignment="1">
      <alignment horizontal="center"/>
    </xf>
    <xf numFmtId="0" fontId="0" fillId="34" borderId="0" xfId="0" applyFill="1" applyAlignment="1">
      <alignment horizontal="centerContinuous"/>
    </xf>
    <xf numFmtId="2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 horizontal="centerContinuous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Continuous"/>
    </xf>
    <xf numFmtId="2" fontId="0" fillId="0" borderId="21" xfId="0" applyNumberFormat="1" applyBorder="1" applyAlignment="1">
      <alignment horizontal="centerContinuous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3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2" xfId="0" applyNumberFormat="1" applyFill="1" applyBorder="1" applyAlignment="1">
      <alignment horizontal="right"/>
    </xf>
    <xf numFmtId="14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34" xfId="0" applyNumberFormat="1" applyBorder="1" applyAlignment="1">
      <alignment horizontal="centerContinuous"/>
    </xf>
    <xf numFmtId="49" fontId="0" fillId="0" borderId="32" xfId="0" applyNumberFormat="1" applyBorder="1" applyAlignment="1">
      <alignment horizontal="centerContinuous"/>
    </xf>
    <xf numFmtId="49" fontId="0" fillId="0" borderId="35" xfId="0" applyNumberFormat="1" applyBorder="1" applyAlignment="1">
      <alignment horizontal="centerContinuous"/>
    </xf>
    <xf numFmtId="0" fontId="0" fillId="0" borderId="34" xfId="0" applyBorder="1" applyAlignment="1">
      <alignment/>
    </xf>
    <xf numFmtId="173" fontId="0" fillId="0" borderId="23" xfId="0" applyNumberFormat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6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49" fontId="0" fillId="0" borderId="19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15" xfId="0" applyFont="1" applyBorder="1" applyAlignment="1">
      <alignment/>
    </xf>
    <xf numFmtId="173" fontId="0" fillId="0" borderId="15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174" fontId="5" fillId="0" borderId="14" xfId="0" applyNumberFormat="1" applyFont="1" applyBorder="1" applyAlignment="1">
      <alignment/>
    </xf>
    <xf numFmtId="9" fontId="5" fillId="0" borderId="0" xfId="0" applyNumberFormat="1" applyFont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 horizontal="centerContinuous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73" fontId="0" fillId="0" borderId="32" xfId="0" applyNumberFormat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right"/>
    </xf>
    <xf numFmtId="4" fontId="0" fillId="0" borderId="39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0" borderId="20" xfId="0" applyNumberFormat="1" applyFont="1" applyBorder="1" applyAlignment="1">
      <alignment horizontal="centerContinuous"/>
    </xf>
    <xf numFmtId="2" fontId="0" fillId="0" borderId="21" xfId="0" applyNumberFormat="1" applyFont="1" applyBorder="1" applyAlignment="1">
      <alignment horizontal="centerContinuous"/>
    </xf>
    <xf numFmtId="2" fontId="0" fillId="0" borderId="16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2" fontId="0" fillId="0" borderId="20" xfId="0" applyNumberFormat="1" applyFont="1" applyBorder="1" applyAlignment="1">
      <alignment horizontal="centerContinuous" wrapText="1"/>
    </xf>
    <xf numFmtId="2" fontId="0" fillId="0" borderId="21" xfId="0" applyNumberFormat="1" applyFont="1" applyBorder="1" applyAlignment="1">
      <alignment horizontal="centerContinuous" wrapText="1"/>
    </xf>
    <xf numFmtId="2" fontId="0" fillId="0" borderId="16" xfId="0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2" fontId="0" fillId="0" borderId="24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4" fontId="0" fillId="0" borderId="11" xfId="0" applyNumberFormat="1" applyFill="1" applyBorder="1" applyAlignment="1">
      <alignment horizontal="center" wrapText="1"/>
    </xf>
    <xf numFmtId="4" fontId="0" fillId="0" borderId="23" xfId="0" applyNumberForma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174" fontId="5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7;%20&#1080;&#1085;&#109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Т"/>
      <sheetName val="произ календ"/>
      <sheetName val="коэф себест"/>
      <sheetName val="накл расх"/>
    </sheetNames>
    <sheetDataSet>
      <sheetData sheetId="0">
        <row r="226">
          <cell r="AB226">
            <v>268.8647208121827</v>
          </cell>
        </row>
        <row r="229">
          <cell r="AB229">
            <v>193.377461928934</v>
          </cell>
        </row>
        <row r="230">
          <cell r="AB230">
            <v>220.7020812182741</v>
          </cell>
        </row>
        <row r="231">
          <cell r="AB231">
            <v>235.64083248730967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X98"/>
  <sheetViews>
    <sheetView showZeros="0" view="pageBreakPreview" zoomScaleSheetLayoutView="100" zoomScalePageLayoutView="0" workbookViewId="0" topLeftCell="A1">
      <selection activeCell="H8" sqref="H8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4" width="10.25390625" style="0" hidden="1" customWidth="1" outlineLevel="1"/>
    <col min="5" max="5" width="8.875" style="0" hidden="1" customWidth="1" outlineLevel="1"/>
    <col min="6" max="6" width="9.00390625" style="0" hidden="1" customWidth="1" outlineLevel="1"/>
    <col min="7" max="7" width="7.375" style="0" hidden="1" customWidth="1" outlineLevel="1"/>
    <col min="8" max="8" width="10.2539062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  <col min="16" max="17" width="11.625" style="161" hidden="1" customWidth="1"/>
    <col min="18" max="18" width="0" style="161" hidden="1" customWidth="1"/>
    <col min="19" max="20" width="11.625" style="161" hidden="1" customWidth="1"/>
    <col min="21" max="21" width="2.125" style="161" hidden="1" customWidth="1"/>
    <col min="22" max="23" width="12.00390625" style="161" hidden="1" customWidth="1"/>
    <col min="24" max="24" width="0" style="161" hidden="1" customWidth="1"/>
    <col min="25" max="25" width="0" style="0" hidden="1" customWidth="1"/>
  </cols>
  <sheetData>
    <row r="1" spans="1:14" ht="27" customHeight="1">
      <c r="A1" s="38" t="s">
        <v>165</v>
      </c>
      <c r="B1" s="21"/>
      <c r="C1" s="1"/>
      <c r="D1" s="1"/>
      <c r="E1" s="56"/>
      <c r="F1" s="56"/>
      <c r="G1" s="20"/>
      <c r="H1" s="20"/>
      <c r="I1" s="20"/>
      <c r="J1" s="21"/>
      <c r="K1" s="20"/>
      <c r="L1" s="21"/>
      <c r="M1" s="20"/>
      <c r="N1" s="21"/>
    </row>
    <row r="2" spans="1:14" ht="13.5" customHeight="1">
      <c r="A2" s="21"/>
      <c r="B2" s="21"/>
      <c r="C2" s="1"/>
      <c r="D2" s="1"/>
      <c r="E2" s="56"/>
      <c r="F2" s="56"/>
      <c r="G2" s="20"/>
      <c r="H2" s="20"/>
      <c r="I2" s="20"/>
      <c r="J2" s="21"/>
      <c r="K2" s="20"/>
      <c r="L2" s="21"/>
      <c r="M2" s="20"/>
      <c r="N2" s="21"/>
    </row>
    <row r="3" spans="1:14" ht="29.25" customHeight="1">
      <c r="A3" s="176" t="s">
        <v>176</v>
      </c>
      <c r="B3" s="176"/>
      <c r="C3" s="176"/>
      <c r="D3" s="176"/>
      <c r="E3" s="176"/>
      <c r="F3" s="176"/>
      <c r="G3" s="176"/>
      <c r="H3" s="176"/>
      <c r="I3" s="176"/>
      <c r="J3" s="176"/>
      <c r="L3" s="132">
        <v>0.5</v>
      </c>
      <c r="M3" s="1"/>
      <c r="N3" s="132">
        <v>0.4</v>
      </c>
    </row>
    <row r="4" spans="1:23" ht="13.5" customHeight="1" thickBot="1">
      <c r="A4" s="21"/>
      <c r="B4" s="1"/>
      <c r="C4" s="1"/>
      <c r="D4" s="1"/>
      <c r="E4" s="56"/>
      <c r="F4" s="56"/>
      <c r="G4" s="20"/>
      <c r="H4" s="20"/>
      <c r="I4" s="20"/>
      <c r="J4" s="20"/>
      <c r="K4" s="20"/>
      <c r="L4" s="20"/>
      <c r="M4" s="20"/>
      <c r="N4" s="20"/>
      <c r="P4" s="177" t="s">
        <v>177</v>
      </c>
      <c r="Q4" s="177"/>
      <c r="R4" s="162"/>
      <c r="S4" s="177" t="s">
        <v>178</v>
      </c>
      <c r="T4" s="177"/>
      <c r="U4" s="163"/>
      <c r="V4" s="177" t="s">
        <v>179</v>
      </c>
      <c r="W4" s="177"/>
    </row>
    <row r="5" spans="1:23" ht="16.5" customHeight="1" thickTop="1">
      <c r="A5" s="103"/>
      <c r="B5" s="115" t="s">
        <v>0</v>
      </c>
      <c r="C5" s="65" t="s">
        <v>1</v>
      </c>
      <c r="D5" s="66" t="s">
        <v>2</v>
      </c>
      <c r="E5" s="67" t="s">
        <v>3</v>
      </c>
      <c r="F5" s="68" t="s">
        <v>4</v>
      </c>
      <c r="G5" s="67" t="s">
        <v>5</v>
      </c>
      <c r="H5" s="69" t="s">
        <v>6</v>
      </c>
      <c r="I5" s="70" t="s">
        <v>7</v>
      </c>
      <c r="J5" s="71"/>
      <c r="K5" s="70" t="s">
        <v>7</v>
      </c>
      <c r="L5" s="71"/>
      <c r="M5" s="70" t="s">
        <v>7</v>
      </c>
      <c r="N5" s="71"/>
      <c r="P5" s="164" t="s">
        <v>7</v>
      </c>
      <c r="Q5" s="165"/>
      <c r="R5" s="162"/>
      <c r="S5" s="164" t="s">
        <v>7</v>
      </c>
      <c r="T5" s="165"/>
      <c r="U5" s="163"/>
      <c r="V5" s="164" t="s">
        <v>7</v>
      </c>
      <c r="W5" s="165"/>
    </row>
    <row r="6" spans="1:23" ht="12.75">
      <c r="A6" s="97"/>
      <c r="B6" s="7" t="s">
        <v>8</v>
      </c>
      <c r="C6" s="3" t="s">
        <v>9</v>
      </c>
      <c r="D6" s="4" t="s">
        <v>10</v>
      </c>
      <c r="E6" s="72" t="s">
        <v>11</v>
      </c>
      <c r="F6" s="41" t="s">
        <v>12</v>
      </c>
      <c r="G6" s="72" t="s">
        <v>13</v>
      </c>
      <c r="H6" s="16" t="s">
        <v>14</v>
      </c>
      <c r="I6" s="40" t="s">
        <v>15</v>
      </c>
      <c r="J6" s="73" t="s">
        <v>16</v>
      </c>
      <c r="K6" s="40" t="s">
        <v>15</v>
      </c>
      <c r="L6" s="73" t="s">
        <v>16</v>
      </c>
      <c r="M6" s="40" t="s">
        <v>15</v>
      </c>
      <c r="N6" s="73" t="s">
        <v>16</v>
      </c>
      <c r="P6" s="166" t="s">
        <v>15</v>
      </c>
      <c r="Q6" s="167" t="s">
        <v>16</v>
      </c>
      <c r="R6" s="162"/>
      <c r="S6" s="166" t="s">
        <v>15</v>
      </c>
      <c r="T6" s="167" t="s">
        <v>16</v>
      </c>
      <c r="U6" s="163"/>
      <c r="V6" s="166" t="s">
        <v>15</v>
      </c>
      <c r="W6" s="167" t="s">
        <v>16</v>
      </c>
    </row>
    <row r="7" spans="1:23" ht="12.75">
      <c r="A7" s="101"/>
      <c r="B7" s="2"/>
      <c r="C7" s="3"/>
      <c r="D7" s="4" t="s">
        <v>17</v>
      </c>
      <c r="E7" s="72" t="s">
        <v>18</v>
      </c>
      <c r="F7" s="41" t="s">
        <v>19</v>
      </c>
      <c r="G7" s="72" t="s">
        <v>20</v>
      </c>
      <c r="H7" s="16" t="s">
        <v>18</v>
      </c>
      <c r="I7" s="16" t="s">
        <v>21</v>
      </c>
      <c r="J7" s="74" t="s">
        <v>22</v>
      </c>
      <c r="K7" s="16" t="s">
        <v>21</v>
      </c>
      <c r="L7" s="74" t="s">
        <v>22</v>
      </c>
      <c r="M7" s="16" t="s">
        <v>21</v>
      </c>
      <c r="N7" s="74" t="s">
        <v>22</v>
      </c>
      <c r="P7" s="168" t="s">
        <v>21</v>
      </c>
      <c r="Q7" s="169" t="s">
        <v>22</v>
      </c>
      <c r="R7" s="162"/>
      <c r="S7" s="168" t="s">
        <v>21</v>
      </c>
      <c r="T7" s="169" t="s">
        <v>22</v>
      </c>
      <c r="U7" s="163"/>
      <c r="V7" s="168" t="s">
        <v>21</v>
      </c>
      <c r="W7" s="169" t="s">
        <v>22</v>
      </c>
    </row>
    <row r="8" spans="1:23" ht="12.75">
      <c r="A8" s="102"/>
      <c r="B8" s="8"/>
      <c r="C8" s="18"/>
      <c r="D8" s="9"/>
      <c r="E8" s="42">
        <v>1.1</v>
      </c>
      <c r="F8" s="43" t="s">
        <v>23</v>
      </c>
      <c r="G8" s="35" t="s">
        <v>18</v>
      </c>
      <c r="H8" s="181">
        <f>1+0.1+0.342+1.565</f>
        <v>3.007</v>
      </c>
      <c r="I8" s="34" t="s">
        <v>24</v>
      </c>
      <c r="J8" s="75" t="s">
        <v>25</v>
      </c>
      <c r="K8" s="34" t="s">
        <v>24</v>
      </c>
      <c r="L8" s="75" t="s">
        <v>25</v>
      </c>
      <c r="M8" s="34" t="s">
        <v>24</v>
      </c>
      <c r="N8" s="75" t="s">
        <v>25</v>
      </c>
      <c r="P8" s="170" t="s">
        <v>24</v>
      </c>
      <c r="Q8" s="171" t="s">
        <v>25</v>
      </c>
      <c r="R8" s="162"/>
      <c r="S8" s="170" t="s">
        <v>24</v>
      </c>
      <c r="T8" s="171" t="s">
        <v>25</v>
      </c>
      <c r="U8" s="163"/>
      <c r="V8" s="170" t="s">
        <v>24</v>
      </c>
      <c r="W8" s="171" t="s">
        <v>25</v>
      </c>
    </row>
    <row r="9" spans="1:23" ht="22.5" customHeight="1">
      <c r="A9" s="93" t="s">
        <v>27</v>
      </c>
      <c r="B9" s="13" t="s">
        <v>166</v>
      </c>
      <c r="C9" s="88" t="s">
        <v>28</v>
      </c>
      <c r="D9" s="89" t="s">
        <v>29</v>
      </c>
      <c r="E9" s="63">
        <f>'[1]ФОТ'!$AB$226</f>
        <v>268.8647208121827</v>
      </c>
      <c r="F9" s="63">
        <v>15</v>
      </c>
      <c r="G9" s="90">
        <f>E9*F9</f>
        <v>4032.9708121827407</v>
      </c>
      <c r="H9" s="91">
        <f>G9*H8</f>
        <v>12127.143232233502</v>
      </c>
      <c r="I9" s="92">
        <f>ROUND(H9*1.25,0)</f>
        <v>15159</v>
      </c>
      <c r="J9" s="76">
        <f>ROUND(H9*1.298,0)</f>
        <v>15741</v>
      </c>
      <c r="K9" s="133">
        <f>I9*$L$3</f>
        <v>7579.5</v>
      </c>
      <c r="L9" s="134">
        <f>J9*$L$3</f>
        <v>7870.5</v>
      </c>
      <c r="M9" s="133">
        <f>I9*$N$3</f>
        <v>6063.6</v>
      </c>
      <c r="N9" s="134">
        <f>J9*$N$3</f>
        <v>6296.400000000001</v>
      </c>
      <c r="P9" s="172"/>
      <c r="Q9" s="173"/>
      <c r="R9" s="162"/>
      <c r="S9" s="172"/>
      <c r="T9" s="173">
        <v>1.298</v>
      </c>
      <c r="U9" s="163"/>
      <c r="V9" s="172"/>
      <c r="W9" s="173">
        <v>1.298</v>
      </c>
    </row>
    <row r="10" spans="1:24" ht="12.75" customHeight="1">
      <c r="A10" s="94"/>
      <c r="B10" s="13" t="s">
        <v>30</v>
      </c>
      <c r="C10" s="7"/>
      <c r="D10" s="11"/>
      <c r="E10" s="5"/>
      <c r="F10" s="17"/>
      <c r="G10" s="44"/>
      <c r="H10" s="48"/>
      <c r="I10" s="59"/>
      <c r="J10" s="76"/>
      <c r="K10" s="133">
        <f aca="true" t="shared" si="0" ref="K10:K73">I10*$L$3</f>
        <v>0</v>
      </c>
      <c r="L10" s="134">
        <f aca="true" t="shared" si="1" ref="L10:L73">J10*$L$3</f>
        <v>0</v>
      </c>
      <c r="M10" s="133">
        <f aca="true" t="shared" si="2" ref="M10:M73">I10*$N$3</f>
        <v>0</v>
      </c>
      <c r="N10" s="134">
        <f aca="true" t="shared" si="3" ref="N10:N73">J10*$N$3</f>
        <v>0</v>
      </c>
      <c r="P10" s="159"/>
      <c r="Q10" s="105"/>
      <c r="R10"/>
      <c r="S10" s="159">
        <f>I10-P10</f>
        <v>0</v>
      </c>
      <c r="T10" s="159">
        <f>J10-Q10</f>
        <v>0</v>
      </c>
      <c r="U10" s="149"/>
      <c r="V10" s="159" t="e">
        <f>I10/P10*100</f>
        <v>#DIV/0!</v>
      </c>
      <c r="W10" s="159" t="e">
        <f>J10/Q10*100</f>
        <v>#DIV/0!</v>
      </c>
      <c r="X10" s="160"/>
    </row>
    <row r="11" spans="1:24" ht="12.75" customHeight="1">
      <c r="A11" s="94"/>
      <c r="B11" s="26" t="s">
        <v>31</v>
      </c>
      <c r="C11" s="7"/>
      <c r="D11" s="11"/>
      <c r="E11" s="5"/>
      <c r="F11" s="17"/>
      <c r="G11" s="44"/>
      <c r="H11" s="48"/>
      <c r="I11" s="59"/>
      <c r="J11" s="76"/>
      <c r="K11" s="133">
        <f t="shared" si="0"/>
        <v>0</v>
      </c>
      <c r="L11" s="134">
        <f t="shared" si="1"/>
        <v>0</v>
      </c>
      <c r="M11" s="133">
        <f t="shared" si="2"/>
        <v>0</v>
      </c>
      <c r="N11" s="134">
        <f t="shared" si="3"/>
        <v>0</v>
      </c>
      <c r="P11" s="159"/>
      <c r="Q11" s="105"/>
      <c r="R11"/>
      <c r="S11" s="159">
        <f aca="true" t="shared" si="4" ref="S11:T65">I11-P11</f>
        <v>0</v>
      </c>
      <c r="T11" s="159">
        <f t="shared" si="4"/>
        <v>0</v>
      </c>
      <c r="U11" s="149"/>
      <c r="V11" s="159" t="e">
        <f aca="true" t="shared" si="5" ref="V11:W65">I11/P11*100</f>
        <v>#DIV/0!</v>
      </c>
      <c r="W11" s="159" t="e">
        <f t="shared" si="5"/>
        <v>#DIV/0!</v>
      </c>
      <c r="X11" s="160"/>
    </row>
    <row r="12" spans="1:24" ht="12.75" customHeight="1">
      <c r="A12" s="94"/>
      <c r="B12" s="13"/>
      <c r="C12" s="7"/>
      <c r="D12" s="11"/>
      <c r="E12" s="5"/>
      <c r="F12" s="17"/>
      <c r="G12" s="44"/>
      <c r="H12" s="48"/>
      <c r="I12" s="59"/>
      <c r="J12" s="77"/>
      <c r="K12" s="133">
        <f t="shared" si="0"/>
        <v>0</v>
      </c>
      <c r="L12" s="134">
        <f t="shared" si="1"/>
        <v>0</v>
      </c>
      <c r="M12" s="133">
        <f t="shared" si="2"/>
        <v>0</v>
      </c>
      <c r="N12" s="134">
        <f t="shared" si="3"/>
        <v>0</v>
      </c>
      <c r="P12" s="159"/>
      <c r="Q12" s="105"/>
      <c r="R12"/>
      <c r="S12" s="159">
        <f t="shared" si="4"/>
        <v>0</v>
      </c>
      <c r="T12" s="159">
        <f t="shared" si="4"/>
        <v>0</v>
      </c>
      <c r="U12" s="149"/>
      <c r="V12" s="159" t="e">
        <f t="shared" si="5"/>
        <v>#DIV/0!</v>
      </c>
      <c r="W12" s="159" t="e">
        <f t="shared" si="5"/>
        <v>#DIV/0!</v>
      </c>
      <c r="X12" s="160"/>
    </row>
    <row r="13" spans="1:23" ht="12.75" customHeight="1">
      <c r="A13" s="94" t="s">
        <v>32</v>
      </c>
      <c r="B13" s="13" t="s">
        <v>167</v>
      </c>
      <c r="C13" s="7" t="s">
        <v>33</v>
      </c>
      <c r="D13" s="11" t="s">
        <v>29</v>
      </c>
      <c r="E13" s="17">
        <f>E9</f>
        <v>268.8647208121827</v>
      </c>
      <c r="F13" s="17">
        <v>5</v>
      </c>
      <c r="G13" s="44">
        <f>E13*F13</f>
        <v>1344.3236040609136</v>
      </c>
      <c r="H13" s="48">
        <f>G13*H8</f>
        <v>4042.381077411167</v>
      </c>
      <c r="I13" s="59">
        <f>ROUND(H13*1.25,0)</f>
        <v>5053</v>
      </c>
      <c r="J13" s="76">
        <f>ROUND(H13*1.298,0)</f>
        <v>5247</v>
      </c>
      <c r="K13" s="133">
        <f t="shared" si="0"/>
        <v>2526.5</v>
      </c>
      <c r="L13" s="134">
        <f t="shared" si="1"/>
        <v>2623.5</v>
      </c>
      <c r="M13" s="133">
        <f t="shared" si="2"/>
        <v>2021.2</v>
      </c>
      <c r="N13" s="134">
        <f t="shared" si="3"/>
        <v>2098.8</v>
      </c>
      <c r="P13" s="174"/>
      <c r="Q13" s="175"/>
      <c r="R13" s="162"/>
      <c r="S13" s="174">
        <f t="shared" si="4"/>
        <v>5053</v>
      </c>
      <c r="T13" s="174">
        <f t="shared" si="4"/>
        <v>5247</v>
      </c>
      <c r="U13" s="163"/>
      <c r="V13" s="174" t="e">
        <f t="shared" si="5"/>
        <v>#DIV/0!</v>
      </c>
      <c r="W13" s="174" t="e">
        <f t="shared" si="5"/>
        <v>#DIV/0!</v>
      </c>
    </row>
    <row r="14" spans="1:24" ht="12.75" customHeight="1">
      <c r="A14" s="94"/>
      <c r="B14" s="13" t="s">
        <v>34</v>
      </c>
      <c r="C14" s="7"/>
      <c r="D14" s="11"/>
      <c r="E14" s="32"/>
      <c r="F14" s="17"/>
      <c r="G14" s="44"/>
      <c r="H14" s="48"/>
      <c r="I14" s="59"/>
      <c r="J14" s="77"/>
      <c r="K14" s="133">
        <f t="shared" si="0"/>
        <v>0</v>
      </c>
      <c r="L14" s="134">
        <f t="shared" si="1"/>
        <v>0</v>
      </c>
      <c r="M14" s="133">
        <f t="shared" si="2"/>
        <v>0</v>
      </c>
      <c r="N14" s="134">
        <f t="shared" si="3"/>
        <v>0</v>
      </c>
      <c r="P14" s="159"/>
      <c r="Q14" s="105"/>
      <c r="R14"/>
      <c r="S14" s="159">
        <f t="shared" si="4"/>
        <v>0</v>
      </c>
      <c r="T14" s="159">
        <f t="shared" si="4"/>
        <v>0</v>
      </c>
      <c r="U14" s="149"/>
      <c r="V14" s="159" t="e">
        <f t="shared" si="5"/>
        <v>#DIV/0!</v>
      </c>
      <c r="W14" s="159" t="e">
        <f t="shared" si="5"/>
        <v>#DIV/0!</v>
      </c>
      <c r="X14" s="160"/>
    </row>
    <row r="15" spans="1:24" ht="12.75" customHeight="1">
      <c r="A15" s="94"/>
      <c r="B15" s="13" t="s">
        <v>35</v>
      </c>
      <c r="C15" s="7"/>
      <c r="D15" s="11"/>
      <c r="E15" s="31"/>
      <c r="F15" s="17"/>
      <c r="G15" s="44"/>
      <c r="H15" s="48"/>
      <c r="I15" s="59"/>
      <c r="J15" s="77"/>
      <c r="K15" s="133">
        <f t="shared" si="0"/>
        <v>0</v>
      </c>
      <c r="L15" s="134">
        <f t="shared" si="1"/>
        <v>0</v>
      </c>
      <c r="M15" s="133">
        <f t="shared" si="2"/>
        <v>0</v>
      </c>
      <c r="N15" s="134">
        <f t="shared" si="3"/>
        <v>0</v>
      </c>
      <c r="P15" s="159"/>
      <c r="Q15" s="105"/>
      <c r="R15"/>
      <c r="S15" s="159">
        <f t="shared" si="4"/>
        <v>0</v>
      </c>
      <c r="T15" s="159">
        <f t="shared" si="4"/>
        <v>0</v>
      </c>
      <c r="U15" s="149"/>
      <c r="V15" s="159" t="e">
        <f t="shared" si="5"/>
        <v>#DIV/0!</v>
      </c>
      <c r="W15" s="159" t="e">
        <f t="shared" si="5"/>
        <v>#DIV/0!</v>
      </c>
      <c r="X15" s="160"/>
    </row>
    <row r="16" spans="1:24" ht="12.75" customHeight="1">
      <c r="A16" s="94"/>
      <c r="B16" s="13"/>
      <c r="C16" s="7"/>
      <c r="D16" s="11"/>
      <c r="E16" s="31"/>
      <c r="F16" s="17"/>
      <c r="G16" s="44"/>
      <c r="H16" s="48"/>
      <c r="I16" s="59"/>
      <c r="J16" s="77"/>
      <c r="K16" s="133">
        <f t="shared" si="0"/>
        <v>0</v>
      </c>
      <c r="L16" s="134">
        <f t="shared" si="1"/>
        <v>0</v>
      </c>
      <c r="M16" s="133">
        <f t="shared" si="2"/>
        <v>0</v>
      </c>
      <c r="N16" s="134">
        <f t="shared" si="3"/>
        <v>0</v>
      </c>
      <c r="P16" s="159"/>
      <c r="Q16" s="105"/>
      <c r="R16"/>
      <c r="S16" s="159">
        <f t="shared" si="4"/>
        <v>0</v>
      </c>
      <c r="T16" s="159">
        <f t="shared" si="4"/>
        <v>0</v>
      </c>
      <c r="U16" s="149"/>
      <c r="V16" s="159" t="e">
        <f t="shared" si="5"/>
        <v>#DIV/0!</v>
      </c>
      <c r="W16" s="159" t="e">
        <f t="shared" si="5"/>
        <v>#DIV/0!</v>
      </c>
      <c r="X16" s="160"/>
    </row>
    <row r="17" spans="1:24" s="28" customFormat="1" ht="12.75">
      <c r="A17" s="95" t="s">
        <v>36</v>
      </c>
      <c r="B17" s="33" t="s">
        <v>168</v>
      </c>
      <c r="C17" s="27" t="s">
        <v>37</v>
      </c>
      <c r="D17" s="11" t="s">
        <v>29</v>
      </c>
      <c r="E17" s="17">
        <f>E13</f>
        <v>268.8647208121827</v>
      </c>
      <c r="F17" s="17">
        <v>4.5</v>
      </c>
      <c r="G17" s="44">
        <f>E17*F17</f>
        <v>1209.8912436548223</v>
      </c>
      <c r="H17" s="48">
        <f>G17*H8</f>
        <v>3638.142969670051</v>
      </c>
      <c r="I17" s="59">
        <f>ROUND(H17*1.25,0)</f>
        <v>4548</v>
      </c>
      <c r="J17" s="76">
        <f>ROUND(H17*1.298,0)</f>
        <v>4722</v>
      </c>
      <c r="K17" s="133">
        <f t="shared" si="0"/>
        <v>2274</v>
      </c>
      <c r="L17" s="134">
        <f t="shared" si="1"/>
        <v>2361</v>
      </c>
      <c r="M17" s="133">
        <f t="shared" si="2"/>
        <v>1819.2</v>
      </c>
      <c r="N17" s="134">
        <f t="shared" si="3"/>
        <v>1888.8000000000002</v>
      </c>
      <c r="P17" s="174"/>
      <c r="Q17" s="175"/>
      <c r="R17" s="162"/>
      <c r="S17" s="174">
        <f t="shared" si="4"/>
        <v>4548</v>
      </c>
      <c r="T17" s="174">
        <f t="shared" si="4"/>
        <v>4722</v>
      </c>
      <c r="U17" s="163"/>
      <c r="V17" s="174" t="e">
        <f t="shared" si="5"/>
        <v>#DIV/0!</v>
      </c>
      <c r="W17" s="174" t="e">
        <f t="shared" si="5"/>
        <v>#DIV/0!</v>
      </c>
      <c r="X17" s="161"/>
    </row>
    <row r="18" spans="1:24" s="28" customFormat="1" ht="12.75" customHeight="1">
      <c r="A18" s="95"/>
      <c r="B18" s="33" t="s">
        <v>38</v>
      </c>
      <c r="C18" s="27"/>
      <c r="D18" s="11"/>
      <c r="E18" s="17"/>
      <c r="F18" s="17"/>
      <c r="G18" s="44"/>
      <c r="H18" s="48"/>
      <c r="I18" s="59"/>
      <c r="J18" s="76"/>
      <c r="K18" s="133">
        <f t="shared" si="0"/>
        <v>0</v>
      </c>
      <c r="L18" s="134">
        <f t="shared" si="1"/>
        <v>0</v>
      </c>
      <c r="M18" s="133">
        <f t="shared" si="2"/>
        <v>0</v>
      </c>
      <c r="N18" s="134">
        <f t="shared" si="3"/>
        <v>0</v>
      </c>
      <c r="P18" s="159"/>
      <c r="Q18" s="105"/>
      <c r="R18"/>
      <c r="S18" s="159">
        <f t="shared" si="4"/>
        <v>0</v>
      </c>
      <c r="T18" s="159">
        <f t="shared" si="4"/>
        <v>0</v>
      </c>
      <c r="U18" s="149"/>
      <c r="V18" s="159" t="e">
        <f t="shared" si="5"/>
        <v>#DIV/0!</v>
      </c>
      <c r="W18" s="159" t="e">
        <f t="shared" si="5"/>
        <v>#DIV/0!</v>
      </c>
      <c r="X18" s="160"/>
    </row>
    <row r="19" spans="1:24" ht="12.75" customHeight="1">
      <c r="A19" s="94"/>
      <c r="B19" s="13" t="s">
        <v>35</v>
      </c>
      <c r="C19" s="7"/>
      <c r="D19" s="11"/>
      <c r="E19" s="5"/>
      <c r="F19" s="17"/>
      <c r="G19" s="44"/>
      <c r="H19" s="48"/>
      <c r="I19" s="59"/>
      <c r="J19" s="76"/>
      <c r="K19" s="133">
        <f t="shared" si="0"/>
        <v>0</v>
      </c>
      <c r="L19" s="134">
        <f t="shared" si="1"/>
        <v>0</v>
      </c>
      <c r="M19" s="133">
        <f t="shared" si="2"/>
        <v>0</v>
      </c>
      <c r="N19" s="134">
        <f t="shared" si="3"/>
        <v>0</v>
      </c>
      <c r="P19" s="159"/>
      <c r="Q19" s="105"/>
      <c r="R19"/>
      <c r="S19" s="159">
        <f t="shared" si="4"/>
        <v>0</v>
      </c>
      <c r="T19" s="159">
        <f t="shared" si="4"/>
        <v>0</v>
      </c>
      <c r="U19" s="149"/>
      <c r="V19" s="159" t="e">
        <f t="shared" si="5"/>
        <v>#DIV/0!</v>
      </c>
      <c r="W19" s="159" t="e">
        <f t="shared" si="5"/>
        <v>#DIV/0!</v>
      </c>
      <c r="X19" s="160"/>
    </row>
    <row r="20" spans="1:24" ht="12.75" customHeight="1">
      <c r="A20" s="94"/>
      <c r="B20" s="13"/>
      <c r="C20" s="7"/>
      <c r="D20" s="11"/>
      <c r="E20" s="31"/>
      <c r="F20" s="17"/>
      <c r="G20" s="44"/>
      <c r="H20" s="48"/>
      <c r="I20" s="59"/>
      <c r="J20" s="76"/>
      <c r="K20" s="133">
        <f t="shared" si="0"/>
        <v>0</v>
      </c>
      <c r="L20" s="134">
        <f t="shared" si="1"/>
        <v>0</v>
      </c>
      <c r="M20" s="133">
        <f t="shared" si="2"/>
        <v>0</v>
      </c>
      <c r="N20" s="134">
        <f t="shared" si="3"/>
        <v>0</v>
      </c>
      <c r="P20" s="159"/>
      <c r="Q20" s="105"/>
      <c r="R20"/>
      <c r="S20" s="159">
        <f t="shared" si="4"/>
        <v>0</v>
      </c>
      <c r="T20" s="159">
        <f t="shared" si="4"/>
        <v>0</v>
      </c>
      <c r="U20" s="149"/>
      <c r="V20" s="159" t="e">
        <f t="shared" si="5"/>
        <v>#DIV/0!</v>
      </c>
      <c r="W20" s="159" t="e">
        <f t="shared" si="5"/>
        <v>#DIV/0!</v>
      </c>
      <c r="X20" s="160"/>
    </row>
    <row r="21" spans="1:23" ht="12.75" customHeight="1">
      <c r="A21" s="94" t="s">
        <v>39</v>
      </c>
      <c r="B21" s="13" t="s">
        <v>169</v>
      </c>
      <c r="C21" s="7" t="s">
        <v>26</v>
      </c>
      <c r="D21" s="11" t="s">
        <v>29</v>
      </c>
      <c r="E21" s="17">
        <f>E17</f>
        <v>268.8647208121827</v>
      </c>
      <c r="F21" s="17">
        <v>10</v>
      </c>
      <c r="G21" s="44">
        <f>E21*F21</f>
        <v>2688.647208121827</v>
      </c>
      <c r="H21" s="48">
        <f>G21*H8</f>
        <v>8084.762154822334</v>
      </c>
      <c r="I21" s="59">
        <f>ROUND(H21*1.25,0)</f>
        <v>10106</v>
      </c>
      <c r="J21" s="76">
        <f>ROUND(H21*1.298,0)</f>
        <v>10494</v>
      </c>
      <c r="K21" s="133">
        <f t="shared" si="0"/>
        <v>5053</v>
      </c>
      <c r="L21" s="134">
        <f t="shared" si="1"/>
        <v>5247</v>
      </c>
      <c r="M21" s="133">
        <f t="shared" si="2"/>
        <v>4042.4</v>
      </c>
      <c r="N21" s="134">
        <f t="shared" si="3"/>
        <v>4197.6</v>
      </c>
      <c r="P21" s="174"/>
      <c r="Q21" s="175"/>
      <c r="R21" s="162"/>
      <c r="S21" s="174">
        <f t="shared" si="4"/>
        <v>10106</v>
      </c>
      <c r="T21" s="174">
        <f t="shared" si="4"/>
        <v>10494</v>
      </c>
      <c r="U21" s="163"/>
      <c r="V21" s="174" t="e">
        <f t="shared" si="5"/>
        <v>#DIV/0!</v>
      </c>
      <c r="W21" s="174" t="e">
        <f t="shared" si="5"/>
        <v>#DIV/0!</v>
      </c>
    </row>
    <row r="22" spans="1:24" ht="12.75" customHeight="1">
      <c r="A22" s="94"/>
      <c r="B22" s="13" t="s">
        <v>40</v>
      </c>
      <c r="C22" s="7"/>
      <c r="D22" s="11"/>
      <c r="E22" s="5"/>
      <c r="F22" s="17"/>
      <c r="G22" s="44"/>
      <c r="H22" s="48"/>
      <c r="I22" s="59"/>
      <c r="J22" s="76"/>
      <c r="K22" s="133">
        <f t="shared" si="0"/>
        <v>0</v>
      </c>
      <c r="L22" s="134">
        <f t="shared" si="1"/>
        <v>0</v>
      </c>
      <c r="M22" s="133">
        <f t="shared" si="2"/>
        <v>0</v>
      </c>
      <c r="N22" s="134">
        <f t="shared" si="3"/>
        <v>0</v>
      </c>
      <c r="P22" s="159"/>
      <c r="Q22" s="105"/>
      <c r="R22"/>
      <c r="S22" s="159">
        <f t="shared" si="4"/>
        <v>0</v>
      </c>
      <c r="T22" s="159">
        <f t="shared" si="4"/>
        <v>0</v>
      </c>
      <c r="U22" s="149"/>
      <c r="V22" s="159" t="e">
        <f t="shared" si="5"/>
        <v>#DIV/0!</v>
      </c>
      <c r="W22" s="159" t="e">
        <f t="shared" si="5"/>
        <v>#DIV/0!</v>
      </c>
      <c r="X22" s="160"/>
    </row>
    <row r="23" spans="1:24" ht="12.75" customHeight="1">
      <c r="A23" s="94"/>
      <c r="B23" s="13" t="s">
        <v>41</v>
      </c>
      <c r="C23" s="7"/>
      <c r="D23" s="11"/>
      <c r="E23" s="5"/>
      <c r="F23" s="17"/>
      <c r="G23" s="44"/>
      <c r="H23" s="48"/>
      <c r="I23" s="59"/>
      <c r="J23" s="76"/>
      <c r="K23" s="133">
        <f t="shared" si="0"/>
        <v>0</v>
      </c>
      <c r="L23" s="134">
        <f t="shared" si="1"/>
        <v>0</v>
      </c>
      <c r="M23" s="133">
        <f t="shared" si="2"/>
        <v>0</v>
      </c>
      <c r="N23" s="134">
        <f t="shared" si="3"/>
        <v>0</v>
      </c>
      <c r="P23" s="159"/>
      <c r="Q23" s="105"/>
      <c r="R23"/>
      <c r="S23" s="159">
        <f t="shared" si="4"/>
        <v>0</v>
      </c>
      <c r="T23" s="159">
        <f t="shared" si="4"/>
        <v>0</v>
      </c>
      <c r="U23" s="149"/>
      <c r="V23" s="159" t="e">
        <f t="shared" si="5"/>
        <v>#DIV/0!</v>
      </c>
      <c r="W23" s="159" t="e">
        <f t="shared" si="5"/>
        <v>#DIV/0!</v>
      </c>
      <c r="X23" s="160"/>
    </row>
    <row r="24" spans="1:24" ht="12.75" customHeight="1">
      <c r="A24" s="94"/>
      <c r="B24" s="13"/>
      <c r="C24" s="7"/>
      <c r="D24" s="11"/>
      <c r="E24" s="5"/>
      <c r="F24" s="17"/>
      <c r="G24" s="44"/>
      <c r="H24" s="48"/>
      <c r="I24" s="59"/>
      <c r="J24" s="76"/>
      <c r="K24" s="133">
        <f t="shared" si="0"/>
        <v>0</v>
      </c>
      <c r="L24" s="134">
        <f t="shared" si="1"/>
        <v>0</v>
      </c>
      <c r="M24" s="133">
        <f t="shared" si="2"/>
        <v>0</v>
      </c>
      <c r="N24" s="134">
        <f t="shared" si="3"/>
        <v>0</v>
      </c>
      <c r="P24" s="159"/>
      <c r="Q24" s="105"/>
      <c r="R24"/>
      <c r="S24" s="159">
        <f t="shared" si="4"/>
        <v>0</v>
      </c>
      <c r="T24" s="159">
        <f t="shared" si="4"/>
        <v>0</v>
      </c>
      <c r="U24" s="149"/>
      <c r="V24" s="159" t="e">
        <f t="shared" si="5"/>
        <v>#DIV/0!</v>
      </c>
      <c r="W24" s="159" t="e">
        <f t="shared" si="5"/>
        <v>#DIV/0!</v>
      </c>
      <c r="X24" s="160"/>
    </row>
    <row r="25" spans="1:23" ht="12.75">
      <c r="A25" s="94" t="s">
        <v>42</v>
      </c>
      <c r="B25" s="13" t="s">
        <v>169</v>
      </c>
      <c r="C25" s="7" t="s">
        <v>33</v>
      </c>
      <c r="D25" s="11" t="s">
        <v>29</v>
      </c>
      <c r="E25" s="17">
        <f>E21</f>
        <v>268.8647208121827</v>
      </c>
      <c r="F25" s="17">
        <v>5</v>
      </c>
      <c r="G25" s="44">
        <f>E25*F25</f>
        <v>1344.3236040609136</v>
      </c>
      <c r="H25" s="48">
        <f>G25*H8</f>
        <v>4042.381077411167</v>
      </c>
      <c r="I25" s="59">
        <f>ROUND(H25*1.25,0)</f>
        <v>5053</v>
      </c>
      <c r="J25" s="76">
        <f>ROUND(H25*1.298,0)</f>
        <v>5247</v>
      </c>
      <c r="K25" s="133">
        <f t="shared" si="0"/>
        <v>2526.5</v>
      </c>
      <c r="L25" s="134">
        <f t="shared" si="1"/>
        <v>2623.5</v>
      </c>
      <c r="M25" s="133">
        <f t="shared" si="2"/>
        <v>2021.2</v>
      </c>
      <c r="N25" s="134">
        <f t="shared" si="3"/>
        <v>2098.8</v>
      </c>
      <c r="P25" s="174"/>
      <c r="Q25" s="175"/>
      <c r="R25" s="162"/>
      <c r="S25" s="174">
        <f t="shared" si="4"/>
        <v>5053</v>
      </c>
      <c r="T25" s="174">
        <f t="shared" si="4"/>
        <v>5247</v>
      </c>
      <c r="U25" s="163"/>
      <c r="V25" s="174" t="e">
        <f t="shared" si="5"/>
        <v>#DIV/0!</v>
      </c>
      <c r="W25" s="174" t="e">
        <f t="shared" si="5"/>
        <v>#DIV/0!</v>
      </c>
    </row>
    <row r="26" spans="1:24" ht="12.75" customHeight="1">
      <c r="A26" s="94"/>
      <c r="B26" s="13" t="s">
        <v>43</v>
      </c>
      <c r="C26" s="7"/>
      <c r="D26" s="11"/>
      <c r="E26" s="17"/>
      <c r="F26" s="17"/>
      <c r="G26" s="44"/>
      <c r="H26" s="48"/>
      <c r="I26" s="62"/>
      <c r="J26" s="76"/>
      <c r="K26" s="133">
        <f t="shared" si="0"/>
        <v>0</v>
      </c>
      <c r="L26" s="134">
        <f t="shared" si="1"/>
        <v>0</v>
      </c>
      <c r="M26" s="133">
        <f t="shared" si="2"/>
        <v>0</v>
      </c>
      <c r="N26" s="134">
        <f t="shared" si="3"/>
        <v>0</v>
      </c>
      <c r="P26" s="159"/>
      <c r="Q26" s="105"/>
      <c r="R26"/>
      <c r="S26" s="159">
        <f t="shared" si="4"/>
        <v>0</v>
      </c>
      <c r="T26" s="159">
        <f t="shared" si="4"/>
        <v>0</v>
      </c>
      <c r="U26" s="149"/>
      <c r="V26" s="159" t="e">
        <f t="shared" si="5"/>
        <v>#DIV/0!</v>
      </c>
      <c r="W26" s="159" t="e">
        <f t="shared" si="5"/>
        <v>#DIV/0!</v>
      </c>
      <c r="X26" s="160"/>
    </row>
    <row r="27" spans="1:24" ht="12.75" customHeight="1">
      <c r="A27" s="94"/>
      <c r="B27" s="13" t="s">
        <v>41</v>
      </c>
      <c r="C27" s="7"/>
      <c r="D27" s="11"/>
      <c r="E27" s="17"/>
      <c r="F27" s="17"/>
      <c r="G27" s="44"/>
      <c r="H27" s="48"/>
      <c r="I27" s="62"/>
      <c r="J27" s="76"/>
      <c r="K27" s="133">
        <f t="shared" si="0"/>
        <v>0</v>
      </c>
      <c r="L27" s="134">
        <f t="shared" si="1"/>
        <v>0</v>
      </c>
      <c r="M27" s="133">
        <f t="shared" si="2"/>
        <v>0</v>
      </c>
      <c r="N27" s="134">
        <f t="shared" si="3"/>
        <v>0</v>
      </c>
      <c r="P27" s="159"/>
      <c r="Q27" s="105"/>
      <c r="R27"/>
      <c r="S27" s="159">
        <f t="shared" si="4"/>
        <v>0</v>
      </c>
      <c r="T27" s="159">
        <f t="shared" si="4"/>
        <v>0</v>
      </c>
      <c r="U27" s="149"/>
      <c r="V27" s="159" t="e">
        <f t="shared" si="5"/>
        <v>#DIV/0!</v>
      </c>
      <c r="W27" s="159" t="e">
        <f t="shared" si="5"/>
        <v>#DIV/0!</v>
      </c>
      <c r="X27" s="160"/>
    </row>
    <row r="28" spans="1:24" ht="8.25" customHeight="1">
      <c r="A28" s="94"/>
      <c r="B28" s="13"/>
      <c r="C28" s="6"/>
      <c r="D28" s="6"/>
      <c r="E28" s="12"/>
      <c r="F28" s="12"/>
      <c r="G28" s="47"/>
      <c r="H28" s="47"/>
      <c r="I28" s="60"/>
      <c r="J28" s="78"/>
      <c r="K28" s="133">
        <f t="shared" si="0"/>
        <v>0</v>
      </c>
      <c r="L28" s="134">
        <f t="shared" si="1"/>
        <v>0</v>
      </c>
      <c r="M28" s="133">
        <f t="shared" si="2"/>
        <v>0</v>
      </c>
      <c r="N28" s="134">
        <f t="shared" si="3"/>
        <v>0</v>
      </c>
      <c r="P28" s="159"/>
      <c r="Q28" s="105"/>
      <c r="R28"/>
      <c r="S28" s="159">
        <f t="shared" si="4"/>
        <v>0</v>
      </c>
      <c r="T28" s="159">
        <f t="shared" si="4"/>
        <v>0</v>
      </c>
      <c r="U28" s="149"/>
      <c r="V28" s="159" t="e">
        <f t="shared" si="5"/>
        <v>#DIV/0!</v>
      </c>
      <c r="W28" s="159" t="e">
        <f t="shared" si="5"/>
        <v>#DIV/0!</v>
      </c>
      <c r="X28" s="160"/>
    </row>
    <row r="29" spans="1:23" ht="12.75">
      <c r="A29" s="94" t="s">
        <v>44</v>
      </c>
      <c r="B29" s="13" t="s">
        <v>169</v>
      </c>
      <c r="C29" s="7" t="s">
        <v>33</v>
      </c>
      <c r="D29" s="11" t="s">
        <v>29</v>
      </c>
      <c r="E29" s="17">
        <f>E25</f>
        <v>268.8647208121827</v>
      </c>
      <c r="F29" s="17">
        <v>3</v>
      </c>
      <c r="G29" s="44">
        <f>E29*F29</f>
        <v>806.5941624365482</v>
      </c>
      <c r="H29" s="48">
        <f>G29*H8</f>
        <v>2425.4286464467004</v>
      </c>
      <c r="I29" s="59">
        <f>ROUND(H29*1.25,0)</f>
        <v>3032</v>
      </c>
      <c r="J29" s="76">
        <f>ROUND(H29*1.298,0)</f>
        <v>3148</v>
      </c>
      <c r="K29" s="133">
        <f t="shared" si="0"/>
        <v>1516</v>
      </c>
      <c r="L29" s="134">
        <f t="shared" si="1"/>
        <v>1574</v>
      </c>
      <c r="M29" s="133">
        <f t="shared" si="2"/>
        <v>1212.8</v>
      </c>
      <c r="N29" s="134">
        <f t="shared" si="3"/>
        <v>1259.2</v>
      </c>
      <c r="P29" s="174"/>
      <c r="Q29" s="175"/>
      <c r="R29" s="162"/>
      <c r="S29" s="174">
        <f t="shared" si="4"/>
        <v>3032</v>
      </c>
      <c r="T29" s="174">
        <f t="shared" si="4"/>
        <v>3148</v>
      </c>
      <c r="U29" s="163"/>
      <c r="V29" s="174" t="e">
        <f t="shared" si="5"/>
        <v>#DIV/0!</v>
      </c>
      <c r="W29" s="174" t="e">
        <f t="shared" si="5"/>
        <v>#DIV/0!</v>
      </c>
    </row>
    <row r="30" spans="1:24" ht="12.75" customHeight="1">
      <c r="A30" s="94"/>
      <c r="B30" s="13" t="s">
        <v>45</v>
      </c>
      <c r="C30" s="7"/>
      <c r="D30" s="11"/>
      <c r="E30" s="17"/>
      <c r="F30" s="17"/>
      <c r="G30" s="44"/>
      <c r="H30" s="48"/>
      <c r="I30" s="59"/>
      <c r="J30" s="76"/>
      <c r="K30" s="133">
        <f t="shared" si="0"/>
        <v>0</v>
      </c>
      <c r="L30" s="134">
        <f t="shared" si="1"/>
        <v>0</v>
      </c>
      <c r="M30" s="133">
        <f t="shared" si="2"/>
        <v>0</v>
      </c>
      <c r="N30" s="134">
        <f t="shared" si="3"/>
        <v>0</v>
      </c>
      <c r="P30" s="159"/>
      <c r="Q30" s="105"/>
      <c r="R30"/>
      <c r="S30" s="159">
        <f t="shared" si="4"/>
        <v>0</v>
      </c>
      <c r="T30" s="159">
        <f t="shared" si="4"/>
        <v>0</v>
      </c>
      <c r="U30" s="149"/>
      <c r="V30" s="159" t="e">
        <f t="shared" si="5"/>
        <v>#DIV/0!</v>
      </c>
      <c r="W30" s="159" t="e">
        <f t="shared" si="5"/>
        <v>#DIV/0!</v>
      </c>
      <c r="X30" s="160"/>
    </row>
    <row r="31" spans="1:24" ht="12.75" customHeight="1">
      <c r="A31" s="94"/>
      <c r="B31" s="13"/>
      <c r="C31" s="7"/>
      <c r="D31" s="11"/>
      <c r="E31" s="17"/>
      <c r="F31" s="17"/>
      <c r="G31" s="44"/>
      <c r="H31" s="48"/>
      <c r="I31" s="59"/>
      <c r="J31" s="76"/>
      <c r="K31" s="133">
        <f t="shared" si="0"/>
        <v>0</v>
      </c>
      <c r="L31" s="134">
        <f t="shared" si="1"/>
        <v>0</v>
      </c>
      <c r="M31" s="133">
        <f t="shared" si="2"/>
        <v>0</v>
      </c>
      <c r="N31" s="134">
        <f t="shared" si="3"/>
        <v>0</v>
      </c>
      <c r="P31" s="159"/>
      <c r="Q31" s="105"/>
      <c r="R31"/>
      <c r="S31" s="159">
        <f t="shared" si="4"/>
        <v>0</v>
      </c>
      <c r="T31" s="159">
        <f t="shared" si="4"/>
        <v>0</v>
      </c>
      <c r="U31" s="149"/>
      <c r="V31" s="159" t="e">
        <f t="shared" si="5"/>
        <v>#DIV/0!</v>
      </c>
      <c r="W31" s="159" t="e">
        <f t="shared" si="5"/>
        <v>#DIV/0!</v>
      </c>
      <c r="X31" s="160"/>
    </row>
    <row r="32" spans="1:23" ht="12.75" customHeight="1">
      <c r="A32" s="94" t="s">
        <v>46</v>
      </c>
      <c r="B32" s="13" t="s">
        <v>170</v>
      </c>
      <c r="C32" s="7" t="s">
        <v>33</v>
      </c>
      <c r="D32" s="11" t="s">
        <v>29</v>
      </c>
      <c r="E32" s="17">
        <f>E29</f>
        <v>268.8647208121827</v>
      </c>
      <c r="F32" s="17">
        <v>5</v>
      </c>
      <c r="G32" s="44">
        <f>E32*F32</f>
        <v>1344.3236040609136</v>
      </c>
      <c r="H32" s="48">
        <f>G32*H8</f>
        <v>4042.381077411167</v>
      </c>
      <c r="I32" s="59">
        <f>ROUND(H32*1.25,0)</f>
        <v>5053</v>
      </c>
      <c r="J32" s="76"/>
      <c r="K32" s="133">
        <f t="shared" si="0"/>
        <v>2526.5</v>
      </c>
      <c r="L32" s="134">
        <f t="shared" si="1"/>
        <v>0</v>
      </c>
      <c r="M32" s="133">
        <f t="shared" si="2"/>
        <v>2021.2</v>
      </c>
      <c r="N32" s="134">
        <f t="shared" si="3"/>
        <v>0</v>
      </c>
      <c r="P32" s="174"/>
      <c r="Q32" s="175"/>
      <c r="R32" s="162"/>
      <c r="S32" s="174">
        <f t="shared" si="4"/>
        <v>5053</v>
      </c>
      <c r="T32" s="174">
        <f t="shared" si="4"/>
        <v>0</v>
      </c>
      <c r="U32" s="163"/>
      <c r="V32" s="174" t="e">
        <f t="shared" si="5"/>
        <v>#DIV/0!</v>
      </c>
      <c r="W32" s="174" t="e">
        <f t="shared" si="5"/>
        <v>#DIV/0!</v>
      </c>
    </row>
    <row r="33" spans="1:24" ht="12.75" customHeight="1">
      <c r="A33" s="94"/>
      <c r="B33" s="13" t="s">
        <v>47</v>
      </c>
      <c r="C33" s="6"/>
      <c r="D33" s="6"/>
      <c r="E33" s="12"/>
      <c r="F33" s="17"/>
      <c r="G33" s="47"/>
      <c r="H33" s="47"/>
      <c r="I33" s="60"/>
      <c r="J33" s="76"/>
      <c r="K33" s="133">
        <f t="shared" si="0"/>
        <v>0</v>
      </c>
      <c r="L33" s="134">
        <f t="shared" si="1"/>
        <v>0</v>
      </c>
      <c r="M33" s="133">
        <f t="shared" si="2"/>
        <v>0</v>
      </c>
      <c r="N33" s="134">
        <f t="shared" si="3"/>
        <v>0</v>
      </c>
      <c r="P33" s="159"/>
      <c r="Q33" s="105"/>
      <c r="R33"/>
      <c r="S33" s="159">
        <f t="shared" si="4"/>
        <v>0</v>
      </c>
      <c r="T33" s="159">
        <f t="shared" si="4"/>
        <v>0</v>
      </c>
      <c r="U33" s="149"/>
      <c r="V33" s="159" t="e">
        <f t="shared" si="5"/>
        <v>#DIV/0!</v>
      </c>
      <c r="W33" s="159" t="e">
        <f t="shared" si="5"/>
        <v>#DIV/0!</v>
      </c>
      <c r="X33" s="160"/>
    </row>
    <row r="34" spans="1:24" ht="12.75" customHeight="1">
      <c r="A34" s="94"/>
      <c r="B34" s="13" t="s">
        <v>48</v>
      </c>
      <c r="C34" s="7"/>
      <c r="D34" s="11"/>
      <c r="E34" s="17"/>
      <c r="F34" s="17"/>
      <c r="G34" s="44"/>
      <c r="H34" s="48"/>
      <c r="I34" s="59"/>
      <c r="J34" s="76"/>
      <c r="K34" s="133">
        <f t="shared" si="0"/>
        <v>0</v>
      </c>
      <c r="L34" s="134">
        <f t="shared" si="1"/>
        <v>0</v>
      </c>
      <c r="M34" s="133">
        <f t="shared" si="2"/>
        <v>0</v>
      </c>
      <c r="N34" s="134">
        <f t="shared" si="3"/>
        <v>0</v>
      </c>
      <c r="P34" s="159"/>
      <c r="Q34" s="105"/>
      <c r="R34"/>
      <c r="S34" s="159">
        <f t="shared" si="4"/>
        <v>0</v>
      </c>
      <c r="T34" s="159">
        <f t="shared" si="4"/>
        <v>0</v>
      </c>
      <c r="U34" s="149"/>
      <c r="V34" s="159" t="e">
        <f t="shared" si="5"/>
        <v>#DIV/0!</v>
      </c>
      <c r="W34" s="159" t="e">
        <f t="shared" si="5"/>
        <v>#DIV/0!</v>
      </c>
      <c r="X34" s="160"/>
    </row>
    <row r="35" spans="1:24" ht="12.75" customHeight="1">
      <c r="A35" s="94"/>
      <c r="B35" s="13"/>
      <c r="C35" s="7"/>
      <c r="D35" s="11"/>
      <c r="E35" s="17"/>
      <c r="F35" s="17"/>
      <c r="G35" s="44"/>
      <c r="H35" s="48"/>
      <c r="I35" s="59"/>
      <c r="J35" s="76"/>
      <c r="K35" s="133">
        <f t="shared" si="0"/>
        <v>0</v>
      </c>
      <c r="L35" s="134">
        <f t="shared" si="1"/>
        <v>0</v>
      </c>
      <c r="M35" s="133">
        <f t="shared" si="2"/>
        <v>0</v>
      </c>
      <c r="N35" s="134">
        <f t="shared" si="3"/>
        <v>0</v>
      </c>
      <c r="P35" s="159"/>
      <c r="Q35" s="105"/>
      <c r="R35"/>
      <c r="S35" s="159">
        <f t="shared" si="4"/>
        <v>0</v>
      </c>
      <c r="T35" s="159">
        <f t="shared" si="4"/>
        <v>0</v>
      </c>
      <c r="U35" s="149"/>
      <c r="V35" s="159" t="e">
        <f t="shared" si="5"/>
        <v>#DIV/0!</v>
      </c>
      <c r="W35" s="159" t="e">
        <f t="shared" si="5"/>
        <v>#DIV/0!</v>
      </c>
      <c r="X35" s="160"/>
    </row>
    <row r="36" spans="1:23" ht="12.75">
      <c r="A36" s="94" t="s">
        <v>49</v>
      </c>
      <c r="B36" s="13" t="s">
        <v>170</v>
      </c>
      <c r="C36" s="7" t="s">
        <v>33</v>
      </c>
      <c r="D36" s="11" t="s">
        <v>29</v>
      </c>
      <c r="E36" s="17">
        <f>E32</f>
        <v>268.8647208121827</v>
      </c>
      <c r="F36" s="17">
        <v>8</v>
      </c>
      <c r="G36" s="44">
        <f>E36*F36</f>
        <v>2150.917766497462</v>
      </c>
      <c r="H36" s="48">
        <f>G36*H8</f>
        <v>6467.8097238578675</v>
      </c>
      <c r="I36" s="59">
        <f>ROUND(H36*1.25,0)</f>
        <v>8085</v>
      </c>
      <c r="J36" s="78"/>
      <c r="K36" s="133">
        <f t="shared" si="0"/>
        <v>4042.5</v>
      </c>
      <c r="L36" s="134">
        <f t="shared" si="1"/>
        <v>0</v>
      </c>
      <c r="M36" s="133">
        <f t="shared" si="2"/>
        <v>3234</v>
      </c>
      <c r="N36" s="134">
        <f t="shared" si="3"/>
        <v>0</v>
      </c>
      <c r="P36" s="174"/>
      <c r="Q36" s="175"/>
      <c r="R36" s="162"/>
      <c r="S36" s="174">
        <f t="shared" si="4"/>
        <v>8085</v>
      </c>
      <c r="T36" s="174">
        <f t="shared" si="4"/>
        <v>0</v>
      </c>
      <c r="U36" s="163"/>
      <c r="V36" s="174" t="e">
        <f t="shared" si="5"/>
        <v>#DIV/0!</v>
      </c>
      <c r="W36" s="174" t="e">
        <f t="shared" si="5"/>
        <v>#DIV/0!</v>
      </c>
    </row>
    <row r="37" spans="1:24" ht="12.75" customHeight="1">
      <c r="A37" s="96"/>
      <c r="B37" s="13" t="s">
        <v>50</v>
      </c>
      <c r="C37" s="6"/>
      <c r="D37" s="6"/>
      <c r="E37" s="12"/>
      <c r="F37" s="17"/>
      <c r="G37" s="47"/>
      <c r="H37" s="47"/>
      <c r="I37" s="60"/>
      <c r="J37" s="76"/>
      <c r="K37" s="133">
        <f t="shared" si="0"/>
        <v>0</v>
      </c>
      <c r="L37" s="134">
        <f t="shared" si="1"/>
        <v>0</v>
      </c>
      <c r="M37" s="133">
        <f t="shared" si="2"/>
        <v>0</v>
      </c>
      <c r="N37" s="134">
        <f t="shared" si="3"/>
        <v>0</v>
      </c>
      <c r="P37" s="159"/>
      <c r="Q37" s="105"/>
      <c r="R37"/>
      <c r="S37" s="159">
        <f t="shared" si="4"/>
        <v>0</v>
      </c>
      <c r="T37" s="159">
        <f t="shared" si="4"/>
        <v>0</v>
      </c>
      <c r="U37" s="149"/>
      <c r="V37" s="159" t="e">
        <f t="shared" si="5"/>
        <v>#DIV/0!</v>
      </c>
      <c r="W37" s="159" t="e">
        <f t="shared" si="5"/>
        <v>#DIV/0!</v>
      </c>
      <c r="X37" s="160"/>
    </row>
    <row r="38" spans="1:24" ht="12.75" customHeight="1">
      <c r="A38" s="97"/>
      <c r="B38" s="13" t="s">
        <v>51</v>
      </c>
      <c r="C38" s="6"/>
      <c r="D38" s="6"/>
      <c r="E38" s="12"/>
      <c r="F38" s="12"/>
      <c r="G38" s="47"/>
      <c r="H38" s="47"/>
      <c r="I38" s="60"/>
      <c r="J38" s="78"/>
      <c r="K38" s="133">
        <f t="shared" si="0"/>
        <v>0</v>
      </c>
      <c r="L38" s="134">
        <f t="shared" si="1"/>
        <v>0</v>
      </c>
      <c r="M38" s="133">
        <f t="shared" si="2"/>
        <v>0</v>
      </c>
      <c r="N38" s="134">
        <f t="shared" si="3"/>
        <v>0</v>
      </c>
      <c r="P38" s="159"/>
      <c r="Q38" s="105"/>
      <c r="R38"/>
      <c r="S38" s="159">
        <f t="shared" si="4"/>
        <v>0</v>
      </c>
      <c r="T38" s="159">
        <f t="shared" si="4"/>
        <v>0</v>
      </c>
      <c r="U38" s="149"/>
      <c r="V38" s="159" t="e">
        <f t="shared" si="5"/>
        <v>#DIV/0!</v>
      </c>
      <c r="W38" s="159" t="e">
        <f t="shared" si="5"/>
        <v>#DIV/0!</v>
      </c>
      <c r="X38" s="160"/>
    </row>
    <row r="39" spans="1:24" ht="12.75" customHeight="1">
      <c r="A39" s="97"/>
      <c r="B39" s="13"/>
      <c r="C39" s="6"/>
      <c r="D39" s="6"/>
      <c r="E39" s="12"/>
      <c r="F39" s="57"/>
      <c r="G39" s="47"/>
      <c r="H39" s="47"/>
      <c r="I39" s="60"/>
      <c r="J39" s="78"/>
      <c r="K39" s="133">
        <f t="shared" si="0"/>
        <v>0</v>
      </c>
      <c r="L39" s="134">
        <f t="shared" si="1"/>
        <v>0</v>
      </c>
      <c r="M39" s="133">
        <f t="shared" si="2"/>
        <v>0</v>
      </c>
      <c r="N39" s="134">
        <f t="shared" si="3"/>
        <v>0</v>
      </c>
      <c r="P39" s="159"/>
      <c r="Q39" s="105"/>
      <c r="R39"/>
      <c r="S39" s="159">
        <f t="shared" si="4"/>
        <v>0</v>
      </c>
      <c r="T39" s="159">
        <f t="shared" si="4"/>
        <v>0</v>
      </c>
      <c r="U39" s="149"/>
      <c r="V39" s="159" t="e">
        <f t="shared" si="5"/>
        <v>#DIV/0!</v>
      </c>
      <c r="W39" s="159" t="e">
        <f t="shared" si="5"/>
        <v>#DIV/0!</v>
      </c>
      <c r="X39" s="160"/>
    </row>
    <row r="40" spans="1:23" ht="25.5" customHeight="1">
      <c r="A40" s="94" t="s">
        <v>52</v>
      </c>
      <c r="B40" s="13" t="s">
        <v>171</v>
      </c>
      <c r="C40" s="7" t="s">
        <v>26</v>
      </c>
      <c r="D40" s="11" t="s">
        <v>29</v>
      </c>
      <c r="E40" s="17">
        <f>E36</f>
        <v>268.8647208121827</v>
      </c>
      <c r="F40" s="58">
        <v>4</v>
      </c>
      <c r="G40" s="44">
        <f>E40*F40</f>
        <v>1075.458883248731</v>
      </c>
      <c r="H40" s="48">
        <f>G40*H8</f>
        <v>3233.9048619289338</v>
      </c>
      <c r="I40" s="59">
        <f>ROUND(H40*1.25,0)</f>
        <v>4042</v>
      </c>
      <c r="J40" s="76"/>
      <c r="K40" s="133">
        <f t="shared" si="0"/>
        <v>2021</v>
      </c>
      <c r="L40" s="134">
        <f t="shared" si="1"/>
        <v>0</v>
      </c>
      <c r="M40" s="133">
        <f t="shared" si="2"/>
        <v>1616.8000000000002</v>
      </c>
      <c r="N40" s="134">
        <f t="shared" si="3"/>
        <v>0</v>
      </c>
      <c r="P40" s="174"/>
      <c r="Q40" s="175"/>
      <c r="R40" s="162"/>
      <c r="S40" s="174">
        <f t="shared" si="4"/>
        <v>4042</v>
      </c>
      <c r="T40" s="174">
        <f t="shared" si="4"/>
        <v>0</v>
      </c>
      <c r="U40" s="163"/>
      <c r="V40" s="174" t="e">
        <f t="shared" si="5"/>
        <v>#DIV/0!</v>
      </c>
      <c r="W40" s="174" t="e">
        <f t="shared" si="5"/>
        <v>#DIV/0!</v>
      </c>
    </row>
    <row r="41" spans="1:24" ht="12.75" customHeight="1">
      <c r="A41" s="98"/>
      <c r="B41" s="13" t="s">
        <v>53</v>
      </c>
      <c r="C41" s="6"/>
      <c r="D41" s="6"/>
      <c r="E41" s="12"/>
      <c r="F41" s="57"/>
      <c r="G41" s="47"/>
      <c r="H41" s="47"/>
      <c r="I41" s="60"/>
      <c r="J41" s="78"/>
      <c r="K41" s="133">
        <f t="shared" si="0"/>
        <v>0</v>
      </c>
      <c r="L41" s="134">
        <f t="shared" si="1"/>
        <v>0</v>
      </c>
      <c r="M41" s="133">
        <f t="shared" si="2"/>
        <v>0</v>
      </c>
      <c r="N41" s="134">
        <f t="shared" si="3"/>
        <v>0</v>
      </c>
      <c r="P41" s="159"/>
      <c r="Q41" s="105"/>
      <c r="R41"/>
      <c r="S41" s="159">
        <f t="shared" si="4"/>
        <v>0</v>
      </c>
      <c r="T41" s="159">
        <f t="shared" si="4"/>
        <v>0</v>
      </c>
      <c r="U41" s="149"/>
      <c r="V41" s="159" t="e">
        <f t="shared" si="5"/>
        <v>#DIV/0!</v>
      </c>
      <c r="W41" s="159" t="e">
        <f t="shared" si="5"/>
        <v>#DIV/0!</v>
      </c>
      <c r="X41" s="160"/>
    </row>
    <row r="42" spans="1:24" ht="12.75" customHeight="1">
      <c r="A42" s="97"/>
      <c r="B42" s="13" t="s">
        <v>54</v>
      </c>
      <c r="C42" s="6"/>
      <c r="D42" s="6"/>
      <c r="E42" s="12"/>
      <c r="F42" s="57"/>
      <c r="G42" s="47"/>
      <c r="H42" s="47"/>
      <c r="I42" s="61"/>
      <c r="J42" s="78"/>
      <c r="K42" s="133">
        <f t="shared" si="0"/>
        <v>0</v>
      </c>
      <c r="L42" s="134">
        <f t="shared" si="1"/>
        <v>0</v>
      </c>
      <c r="M42" s="133">
        <f t="shared" si="2"/>
        <v>0</v>
      </c>
      <c r="N42" s="134">
        <f t="shared" si="3"/>
        <v>0</v>
      </c>
      <c r="P42" s="159"/>
      <c r="Q42" s="105"/>
      <c r="R42"/>
      <c r="S42" s="159">
        <f t="shared" si="4"/>
        <v>0</v>
      </c>
      <c r="T42" s="159">
        <f t="shared" si="4"/>
        <v>0</v>
      </c>
      <c r="U42" s="149"/>
      <c r="V42" s="159" t="e">
        <f t="shared" si="5"/>
        <v>#DIV/0!</v>
      </c>
      <c r="W42" s="159" t="e">
        <f t="shared" si="5"/>
        <v>#DIV/0!</v>
      </c>
      <c r="X42" s="160"/>
    </row>
    <row r="43" spans="1:24" ht="12.75" customHeight="1">
      <c r="A43" s="97"/>
      <c r="B43" s="13" t="s">
        <v>55</v>
      </c>
      <c r="C43" s="25"/>
      <c r="D43" s="6"/>
      <c r="E43" s="12"/>
      <c r="F43" s="57"/>
      <c r="G43" s="47"/>
      <c r="H43" s="47"/>
      <c r="I43" s="61"/>
      <c r="J43" s="78"/>
      <c r="K43" s="133">
        <f t="shared" si="0"/>
        <v>0</v>
      </c>
      <c r="L43" s="134">
        <f t="shared" si="1"/>
        <v>0</v>
      </c>
      <c r="M43" s="133">
        <f t="shared" si="2"/>
        <v>0</v>
      </c>
      <c r="N43" s="134">
        <f t="shared" si="3"/>
        <v>0</v>
      </c>
      <c r="P43" s="159"/>
      <c r="Q43" s="105"/>
      <c r="R43"/>
      <c r="S43" s="159">
        <f t="shared" si="4"/>
        <v>0</v>
      </c>
      <c r="T43" s="159">
        <f t="shared" si="4"/>
        <v>0</v>
      </c>
      <c r="U43" s="149"/>
      <c r="V43" s="159" t="e">
        <f t="shared" si="5"/>
        <v>#DIV/0!</v>
      </c>
      <c r="W43" s="159" t="e">
        <f t="shared" si="5"/>
        <v>#DIV/0!</v>
      </c>
      <c r="X43" s="160"/>
    </row>
    <row r="44" spans="1:24" ht="12.75" customHeight="1">
      <c r="A44" s="97"/>
      <c r="B44" s="13" t="s">
        <v>56</v>
      </c>
      <c r="C44" s="25"/>
      <c r="D44" s="25"/>
      <c r="E44" s="12"/>
      <c r="F44" s="57"/>
      <c r="G44" s="47"/>
      <c r="H44" s="46"/>
      <c r="I44" s="61"/>
      <c r="J44" s="78"/>
      <c r="K44" s="133">
        <f t="shared" si="0"/>
        <v>0</v>
      </c>
      <c r="L44" s="134">
        <f t="shared" si="1"/>
        <v>0</v>
      </c>
      <c r="M44" s="133">
        <f t="shared" si="2"/>
        <v>0</v>
      </c>
      <c r="N44" s="134">
        <f t="shared" si="3"/>
        <v>0</v>
      </c>
      <c r="P44" s="159"/>
      <c r="Q44" s="105"/>
      <c r="R44"/>
      <c r="S44" s="159">
        <f t="shared" si="4"/>
        <v>0</v>
      </c>
      <c r="T44" s="159">
        <f t="shared" si="4"/>
        <v>0</v>
      </c>
      <c r="U44" s="149"/>
      <c r="V44" s="159" t="e">
        <f t="shared" si="5"/>
        <v>#DIV/0!</v>
      </c>
      <c r="W44" s="159" t="e">
        <f t="shared" si="5"/>
        <v>#DIV/0!</v>
      </c>
      <c r="X44" s="160"/>
    </row>
    <row r="45" spans="1:24" ht="12.75" customHeight="1">
      <c r="A45" s="97"/>
      <c r="B45" s="13"/>
      <c r="C45" s="25"/>
      <c r="D45" s="25"/>
      <c r="E45" s="12"/>
      <c r="F45" s="57"/>
      <c r="G45" s="47"/>
      <c r="H45" s="46"/>
      <c r="I45" s="61"/>
      <c r="J45" s="78"/>
      <c r="K45" s="133">
        <f t="shared" si="0"/>
        <v>0</v>
      </c>
      <c r="L45" s="134">
        <f t="shared" si="1"/>
        <v>0</v>
      </c>
      <c r="M45" s="133">
        <f t="shared" si="2"/>
        <v>0</v>
      </c>
      <c r="N45" s="134">
        <f t="shared" si="3"/>
        <v>0</v>
      </c>
      <c r="P45" s="159"/>
      <c r="Q45" s="105"/>
      <c r="R45"/>
      <c r="S45" s="159">
        <f t="shared" si="4"/>
        <v>0</v>
      </c>
      <c r="T45" s="159">
        <f t="shared" si="4"/>
        <v>0</v>
      </c>
      <c r="U45" s="149"/>
      <c r="V45" s="159" t="e">
        <f t="shared" si="5"/>
        <v>#DIV/0!</v>
      </c>
      <c r="W45" s="159" t="e">
        <f t="shared" si="5"/>
        <v>#DIV/0!</v>
      </c>
      <c r="X45" s="160"/>
    </row>
    <row r="46" spans="1:23" ht="18" customHeight="1">
      <c r="A46" s="94" t="s">
        <v>57</v>
      </c>
      <c r="B46" s="13" t="s">
        <v>172</v>
      </c>
      <c r="C46" s="54" t="s">
        <v>33</v>
      </c>
      <c r="D46" s="55" t="s">
        <v>29</v>
      </c>
      <c r="E46" s="17">
        <f>E36</f>
        <v>268.8647208121827</v>
      </c>
      <c r="F46" s="17">
        <v>5</v>
      </c>
      <c r="G46" s="44">
        <f>E46*F46</f>
        <v>1344.3236040609136</v>
      </c>
      <c r="H46" s="48">
        <f>G46*H8</f>
        <v>4042.381077411167</v>
      </c>
      <c r="I46" s="59">
        <f>ROUND(H46*1.25,0)</f>
        <v>5053</v>
      </c>
      <c r="J46" s="76">
        <f>ROUND(H46*1.298,0)</f>
        <v>5247</v>
      </c>
      <c r="K46" s="133">
        <f t="shared" si="0"/>
        <v>2526.5</v>
      </c>
      <c r="L46" s="134">
        <f t="shared" si="1"/>
        <v>2623.5</v>
      </c>
      <c r="M46" s="133">
        <f t="shared" si="2"/>
        <v>2021.2</v>
      </c>
      <c r="N46" s="134">
        <f t="shared" si="3"/>
        <v>2098.8</v>
      </c>
      <c r="P46" s="174"/>
      <c r="Q46" s="175"/>
      <c r="R46" s="162"/>
      <c r="S46" s="174">
        <f t="shared" si="4"/>
        <v>5053</v>
      </c>
      <c r="T46" s="174">
        <f t="shared" si="4"/>
        <v>5247</v>
      </c>
      <c r="U46" s="163"/>
      <c r="V46" s="174" t="e">
        <f t="shared" si="5"/>
        <v>#DIV/0!</v>
      </c>
      <c r="W46" s="174" t="e">
        <f t="shared" si="5"/>
        <v>#DIV/0!</v>
      </c>
    </row>
    <row r="47" spans="1:24" ht="14.25" customHeight="1">
      <c r="A47" s="97"/>
      <c r="B47" s="13" t="s">
        <v>58</v>
      </c>
      <c r="C47" s="25"/>
      <c r="D47" s="25"/>
      <c r="E47" s="12"/>
      <c r="F47" s="57"/>
      <c r="G47" s="47"/>
      <c r="H47" s="46"/>
      <c r="I47" s="61"/>
      <c r="J47" s="78"/>
      <c r="K47" s="133">
        <f t="shared" si="0"/>
        <v>0</v>
      </c>
      <c r="L47" s="134">
        <f t="shared" si="1"/>
        <v>0</v>
      </c>
      <c r="M47" s="133">
        <f t="shared" si="2"/>
        <v>0</v>
      </c>
      <c r="N47" s="134">
        <f t="shared" si="3"/>
        <v>0</v>
      </c>
      <c r="P47" s="159"/>
      <c r="Q47" s="105"/>
      <c r="R47"/>
      <c r="S47" s="159">
        <f t="shared" si="4"/>
        <v>0</v>
      </c>
      <c r="T47" s="159">
        <f t="shared" si="4"/>
        <v>0</v>
      </c>
      <c r="U47" s="149"/>
      <c r="V47" s="159" t="e">
        <f t="shared" si="5"/>
        <v>#DIV/0!</v>
      </c>
      <c r="W47" s="159" t="e">
        <f t="shared" si="5"/>
        <v>#DIV/0!</v>
      </c>
      <c r="X47" s="160"/>
    </row>
    <row r="48" spans="1:24" ht="12.75" customHeight="1">
      <c r="A48" s="97"/>
      <c r="B48" s="13"/>
      <c r="C48" s="25"/>
      <c r="D48" s="25"/>
      <c r="E48" s="12"/>
      <c r="F48" s="57"/>
      <c r="G48" s="47"/>
      <c r="H48" s="46"/>
      <c r="I48" s="61"/>
      <c r="J48" s="78"/>
      <c r="K48" s="133">
        <f t="shared" si="0"/>
        <v>0</v>
      </c>
      <c r="L48" s="134">
        <f t="shared" si="1"/>
        <v>0</v>
      </c>
      <c r="M48" s="133">
        <f t="shared" si="2"/>
        <v>0</v>
      </c>
      <c r="N48" s="134">
        <f t="shared" si="3"/>
        <v>0</v>
      </c>
      <c r="P48" s="159"/>
      <c r="Q48" s="105"/>
      <c r="R48"/>
      <c r="S48" s="159">
        <f t="shared" si="4"/>
        <v>0</v>
      </c>
      <c r="T48" s="159">
        <f t="shared" si="4"/>
        <v>0</v>
      </c>
      <c r="U48" s="149"/>
      <c r="V48" s="159" t="e">
        <f t="shared" si="5"/>
        <v>#DIV/0!</v>
      </c>
      <c r="W48" s="159" t="e">
        <f t="shared" si="5"/>
        <v>#DIV/0!</v>
      </c>
      <c r="X48" s="160"/>
    </row>
    <row r="49" spans="1:23" ht="12.75">
      <c r="A49" s="94" t="s">
        <v>59</v>
      </c>
      <c r="B49" s="13" t="s">
        <v>173</v>
      </c>
      <c r="C49" s="7" t="s">
        <v>33</v>
      </c>
      <c r="D49" s="55" t="s">
        <v>29</v>
      </c>
      <c r="E49" s="17">
        <f>E46</f>
        <v>268.8647208121827</v>
      </c>
      <c r="F49" s="17">
        <v>8</v>
      </c>
      <c r="G49" s="44">
        <f>E49*F49</f>
        <v>2150.917766497462</v>
      </c>
      <c r="H49" s="48">
        <f>G49*H8</f>
        <v>6467.8097238578675</v>
      </c>
      <c r="I49" s="59">
        <f>ROUND(H49*1.25,0)</f>
        <v>8085</v>
      </c>
      <c r="J49" s="76">
        <f>ROUND(H49*1.298,0)</f>
        <v>8395</v>
      </c>
      <c r="K49" s="133">
        <f t="shared" si="0"/>
        <v>4042.5</v>
      </c>
      <c r="L49" s="134">
        <f t="shared" si="1"/>
        <v>4197.5</v>
      </c>
      <c r="M49" s="133">
        <f t="shared" si="2"/>
        <v>3234</v>
      </c>
      <c r="N49" s="134">
        <f t="shared" si="3"/>
        <v>3358</v>
      </c>
      <c r="P49" s="174"/>
      <c r="Q49" s="175"/>
      <c r="R49" s="162"/>
      <c r="S49" s="174">
        <f t="shared" si="4"/>
        <v>8085</v>
      </c>
      <c r="T49" s="174">
        <f t="shared" si="4"/>
        <v>8395</v>
      </c>
      <c r="U49" s="163"/>
      <c r="V49" s="174" t="e">
        <f t="shared" si="5"/>
        <v>#DIV/0!</v>
      </c>
      <c r="W49" s="174" t="e">
        <f t="shared" si="5"/>
        <v>#DIV/0!</v>
      </c>
    </row>
    <row r="50" spans="1:24" ht="14.25" customHeight="1">
      <c r="A50" s="94"/>
      <c r="B50" s="13" t="s">
        <v>60</v>
      </c>
      <c r="C50" s="7"/>
      <c r="D50" s="23"/>
      <c r="E50" s="5"/>
      <c r="F50" s="17"/>
      <c r="G50" s="44"/>
      <c r="H50" s="44"/>
      <c r="I50" s="59"/>
      <c r="J50" s="78"/>
      <c r="K50" s="133">
        <f t="shared" si="0"/>
        <v>0</v>
      </c>
      <c r="L50" s="134">
        <f t="shared" si="1"/>
        <v>0</v>
      </c>
      <c r="M50" s="133">
        <f t="shared" si="2"/>
        <v>0</v>
      </c>
      <c r="N50" s="134">
        <f t="shared" si="3"/>
        <v>0</v>
      </c>
      <c r="P50" s="159"/>
      <c r="Q50" s="105"/>
      <c r="R50"/>
      <c r="S50" s="159">
        <f t="shared" si="4"/>
        <v>0</v>
      </c>
      <c r="T50" s="159">
        <f t="shared" si="4"/>
        <v>0</v>
      </c>
      <c r="U50" s="149"/>
      <c r="V50" s="159" t="e">
        <f t="shared" si="5"/>
        <v>#DIV/0!</v>
      </c>
      <c r="W50" s="159" t="e">
        <f t="shared" si="5"/>
        <v>#DIV/0!</v>
      </c>
      <c r="X50" s="160"/>
    </row>
    <row r="51" spans="1:24" ht="12.75" customHeight="1">
      <c r="A51" s="94"/>
      <c r="B51" s="13" t="s">
        <v>61</v>
      </c>
      <c r="C51" s="7"/>
      <c r="D51" s="55"/>
      <c r="E51" s="5"/>
      <c r="F51" s="17"/>
      <c r="G51" s="44"/>
      <c r="H51" s="44"/>
      <c r="I51" s="59"/>
      <c r="J51" s="76"/>
      <c r="K51" s="133">
        <f t="shared" si="0"/>
        <v>0</v>
      </c>
      <c r="L51" s="134">
        <f t="shared" si="1"/>
        <v>0</v>
      </c>
      <c r="M51" s="133">
        <f t="shared" si="2"/>
        <v>0</v>
      </c>
      <c r="N51" s="134">
        <f t="shared" si="3"/>
        <v>0</v>
      </c>
      <c r="P51" s="159"/>
      <c r="Q51" s="105"/>
      <c r="R51"/>
      <c r="S51" s="159">
        <f t="shared" si="4"/>
        <v>0</v>
      </c>
      <c r="T51" s="159">
        <f t="shared" si="4"/>
        <v>0</v>
      </c>
      <c r="U51" s="149"/>
      <c r="V51" s="159" t="e">
        <f t="shared" si="5"/>
        <v>#DIV/0!</v>
      </c>
      <c r="W51" s="159" t="e">
        <f t="shared" si="5"/>
        <v>#DIV/0!</v>
      </c>
      <c r="X51" s="160"/>
    </row>
    <row r="52" spans="1:24" ht="12.75" customHeight="1">
      <c r="A52" s="94"/>
      <c r="B52" s="13"/>
      <c r="C52" s="7"/>
      <c r="D52" s="11"/>
      <c r="E52" s="5"/>
      <c r="F52" s="17"/>
      <c r="G52" s="44"/>
      <c r="H52" s="48"/>
      <c r="I52" s="59"/>
      <c r="J52" s="76"/>
      <c r="K52" s="133">
        <f t="shared" si="0"/>
        <v>0</v>
      </c>
      <c r="L52" s="134">
        <f t="shared" si="1"/>
        <v>0</v>
      </c>
      <c r="M52" s="133">
        <f t="shared" si="2"/>
        <v>0</v>
      </c>
      <c r="N52" s="134">
        <f t="shared" si="3"/>
        <v>0</v>
      </c>
      <c r="P52" s="159"/>
      <c r="Q52" s="105"/>
      <c r="R52"/>
      <c r="S52" s="159">
        <f t="shared" si="4"/>
        <v>0</v>
      </c>
      <c r="T52" s="159">
        <f t="shared" si="4"/>
        <v>0</v>
      </c>
      <c r="U52" s="149"/>
      <c r="V52" s="159" t="e">
        <f t="shared" si="5"/>
        <v>#DIV/0!</v>
      </c>
      <c r="W52" s="159" t="e">
        <f t="shared" si="5"/>
        <v>#DIV/0!</v>
      </c>
      <c r="X52" s="160"/>
    </row>
    <row r="53" spans="1:23" ht="14.25" customHeight="1">
      <c r="A53" s="94" t="s">
        <v>62</v>
      </c>
      <c r="B53" s="13" t="s">
        <v>173</v>
      </c>
      <c r="C53" s="7" t="s">
        <v>33</v>
      </c>
      <c r="D53" s="11" t="s">
        <v>29</v>
      </c>
      <c r="E53" s="17">
        <f>E49</f>
        <v>268.8647208121827</v>
      </c>
      <c r="F53" s="17">
        <v>2</v>
      </c>
      <c r="G53" s="44">
        <f>E53*F53</f>
        <v>537.7294416243654</v>
      </c>
      <c r="H53" s="48">
        <f>G53*H8</f>
        <v>1616.9524309644669</v>
      </c>
      <c r="I53" s="59">
        <f>ROUND(H53*1.25,0)</f>
        <v>2021</v>
      </c>
      <c r="J53" s="76">
        <f>ROUND(H53*1.298,0)</f>
        <v>2099</v>
      </c>
      <c r="K53" s="133">
        <f t="shared" si="0"/>
        <v>1010.5</v>
      </c>
      <c r="L53" s="134">
        <f t="shared" si="1"/>
        <v>1049.5</v>
      </c>
      <c r="M53" s="133">
        <f t="shared" si="2"/>
        <v>808.4000000000001</v>
      </c>
      <c r="N53" s="134">
        <f t="shared" si="3"/>
        <v>839.6</v>
      </c>
      <c r="P53" s="174"/>
      <c r="Q53" s="175"/>
      <c r="R53" s="162"/>
      <c r="S53" s="174">
        <f t="shared" si="4"/>
        <v>2021</v>
      </c>
      <c r="T53" s="174">
        <f t="shared" si="4"/>
        <v>2099</v>
      </c>
      <c r="U53" s="163"/>
      <c r="V53" s="174" t="e">
        <f t="shared" si="5"/>
        <v>#DIV/0!</v>
      </c>
      <c r="W53" s="174" t="e">
        <f t="shared" si="5"/>
        <v>#DIV/0!</v>
      </c>
    </row>
    <row r="54" spans="1:24" ht="14.25" customHeight="1">
      <c r="A54" s="94"/>
      <c r="B54" s="13" t="s">
        <v>63</v>
      </c>
      <c r="C54" s="7" t="s">
        <v>64</v>
      </c>
      <c r="D54" s="11"/>
      <c r="E54" s="31"/>
      <c r="F54" s="17"/>
      <c r="G54" s="44"/>
      <c r="H54" s="44"/>
      <c r="I54" s="59"/>
      <c r="J54" s="76"/>
      <c r="K54" s="133">
        <f t="shared" si="0"/>
        <v>0</v>
      </c>
      <c r="L54" s="134">
        <f t="shared" si="1"/>
        <v>0</v>
      </c>
      <c r="M54" s="133">
        <f t="shared" si="2"/>
        <v>0</v>
      </c>
      <c r="N54" s="134">
        <f t="shared" si="3"/>
        <v>0</v>
      </c>
      <c r="P54" s="159"/>
      <c r="Q54" s="105"/>
      <c r="R54"/>
      <c r="S54" s="159">
        <f t="shared" si="4"/>
        <v>0</v>
      </c>
      <c r="T54" s="159">
        <f t="shared" si="4"/>
        <v>0</v>
      </c>
      <c r="U54" s="149"/>
      <c r="V54" s="159" t="e">
        <f t="shared" si="5"/>
        <v>#DIV/0!</v>
      </c>
      <c r="W54" s="159" t="e">
        <f t="shared" si="5"/>
        <v>#DIV/0!</v>
      </c>
      <c r="X54" s="160"/>
    </row>
    <row r="55" spans="1:24" ht="14.25" customHeight="1">
      <c r="A55" s="94"/>
      <c r="B55" s="13" t="s">
        <v>65</v>
      </c>
      <c r="C55" s="7"/>
      <c r="D55" s="11"/>
      <c r="E55" s="31"/>
      <c r="F55" s="17"/>
      <c r="G55" s="44"/>
      <c r="H55" s="48"/>
      <c r="I55" s="59"/>
      <c r="J55" s="76"/>
      <c r="K55" s="133">
        <f t="shared" si="0"/>
        <v>0</v>
      </c>
      <c r="L55" s="134">
        <f t="shared" si="1"/>
        <v>0</v>
      </c>
      <c r="M55" s="133">
        <f t="shared" si="2"/>
        <v>0</v>
      </c>
      <c r="N55" s="134">
        <f t="shared" si="3"/>
        <v>0</v>
      </c>
      <c r="P55" s="159"/>
      <c r="Q55" s="105"/>
      <c r="R55"/>
      <c r="S55" s="159">
        <f t="shared" si="4"/>
        <v>0</v>
      </c>
      <c r="T55" s="159">
        <f t="shared" si="4"/>
        <v>0</v>
      </c>
      <c r="U55" s="149"/>
      <c r="V55" s="159" t="e">
        <f t="shared" si="5"/>
        <v>#DIV/0!</v>
      </c>
      <c r="W55" s="159" t="e">
        <f t="shared" si="5"/>
        <v>#DIV/0!</v>
      </c>
      <c r="X55" s="160"/>
    </row>
    <row r="56" spans="1:24" ht="14.25" customHeight="1">
      <c r="A56" s="94"/>
      <c r="B56" s="13" t="s">
        <v>66</v>
      </c>
      <c r="C56" s="7"/>
      <c r="D56" s="11"/>
      <c r="E56" s="31"/>
      <c r="F56" s="17"/>
      <c r="G56" s="44"/>
      <c r="H56" s="48"/>
      <c r="I56" s="59"/>
      <c r="J56" s="76"/>
      <c r="K56" s="133">
        <f t="shared" si="0"/>
        <v>0</v>
      </c>
      <c r="L56" s="134">
        <f t="shared" si="1"/>
        <v>0</v>
      </c>
      <c r="M56" s="133">
        <f t="shared" si="2"/>
        <v>0</v>
      </c>
      <c r="N56" s="134">
        <f t="shared" si="3"/>
        <v>0</v>
      </c>
      <c r="P56" s="159"/>
      <c r="Q56" s="105"/>
      <c r="R56"/>
      <c r="S56" s="159">
        <f t="shared" si="4"/>
        <v>0</v>
      </c>
      <c r="T56" s="159">
        <f t="shared" si="4"/>
        <v>0</v>
      </c>
      <c r="U56" s="149"/>
      <c r="V56" s="159" t="e">
        <f t="shared" si="5"/>
        <v>#DIV/0!</v>
      </c>
      <c r="W56" s="159" t="e">
        <f t="shared" si="5"/>
        <v>#DIV/0!</v>
      </c>
      <c r="X56" s="160"/>
    </row>
    <row r="57" spans="1:24" ht="12.75" customHeight="1">
      <c r="A57" s="94"/>
      <c r="B57" s="13"/>
      <c r="C57" s="7"/>
      <c r="D57" s="11"/>
      <c r="E57" s="31"/>
      <c r="F57" s="17"/>
      <c r="G57" s="44"/>
      <c r="H57" s="45"/>
      <c r="I57" s="129"/>
      <c r="J57" s="76"/>
      <c r="K57" s="133">
        <f t="shared" si="0"/>
        <v>0</v>
      </c>
      <c r="L57" s="134">
        <f t="shared" si="1"/>
        <v>0</v>
      </c>
      <c r="M57" s="133">
        <f t="shared" si="2"/>
        <v>0</v>
      </c>
      <c r="N57" s="134">
        <f t="shared" si="3"/>
        <v>0</v>
      </c>
      <c r="P57" s="159"/>
      <c r="Q57" s="105"/>
      <c r="R57"/>
      <c r="S57" s="159">
        <f t="shared" si="4"/>
        <v>0</v>
      </c>
      <c r="T57" s="159">
        <f t="shared" si="4"/>
        <v>0</v>
      </c>
      <c r="U57" s="149"/>
      <c r="V57" s="159" t="e">
        <f t="shared" si="5"/>
        <v>#DIV/0!</v>
      </c>
      <c r="W57" s="159" t="e">
        <f t="shared" si="5"/>
        <v>#DIV/0!</v>
      </c>
      <c r="X57" s="160"/>
    </row>
    <row r="58" spans="1:23" ht="12.75">
      <c r="A58" s="142" t="s">
        <v>67</v>
      </c>
      <c r="B58" s="116" t="s">
        <v>174</v>
      </c>
      <c r="C58" s="117" t="s">
        <v>68</v>
      </c>
      <c r="D58" s="118" t="s">
        <v>29</v>
      </c>
      <c r="E58" s="119">
        <f>E53</f>
        <v>268.8647208121827</v>
      </c>
      <c r="F58" s="119">
        <v>0.6</v>
      </c>
      <c r="G58" s="120">
        <f>E58*F58</f>
        <v>161.31883248730963</v>
      </c>
      <c r="H58" s="124">
        <f>G58*H8</f>
        <v>485.08572928934007</v>
      </c>
      <c r="I58" s="130">
        <f>ROUND(H58*1.25,0)</f>
        <v>606</v>
      </c>
      <c r="J58" s="143">
        <f>ROUND(H58*1.298,0)</f>
        <v>630</v>
      </c>
      <c r="K58" s="133">
        <f t="shared" si="0"/>
        <v>303</v>
      </c>
      <c r="L58" s="134">
        <f t="shared" si="1"/>
        <v>315</v>
      </c>
      <c r="M58" s="133">
        <f t="shared" si="2"/>
        <v>242.4</v>
      </c>
      <c r="N58" s="134">
        <f t="shared" si="3"/>
        <v>252</v>
      </c>
      <c r="P58" s="174"/>
      <c r="Q58" s="175"/>
      <c r="R58" s="162"/>
      <c r="S58" s="174">
        <f>I58-P58</f>
        <v>606</v>
      </c>
      <c r="T58" s="174">
        <f>J58-Q58</f>
        <v>630</v>
      </c>
      <c r="U58" s="163"/>
      <c r="V58" s="174" t="e">
        <f>I58/P58*100</f>
        <v>#DIV/0!</v>
      </c>
      <c r="W58" s="174" t="e">
        <f>J58/Q58*100</f>
        <v>#DIV/0!</v>
      </c>
    </row>
    <row r="59" spans="1:24" ht="12.75" customHeight="1">
      <c r="A59" s="94"/>
      <c r="B59" s="13"/>
      <c r="C59" s="127"/>
      <c r="D59" s="11"/>
      <c r="E59" s="126"/>
      <c r="F59" s="15"/>
      <c r="G59" s="45"/>
      <c r="H59" s="45"/>
      <c r="I59" s="129"/>
      <c r="J59" s="76"/>
      <c r="K59" s="133">
        <f t="shared" si="0"/>
        <v>0</v>
      </c>
      <c r="L59" s="134">
        <f t="shared" si="1"/>
        <v>0</v>
      </c>
      <c r="M59" s="133">
        <f t="shared" si="2"/>
        <v>0</v>
      </c>
      <c r="N59" s="134">
        <f t="shared" si="3"/>
        <v>0</v>
      </c>
      <c r="P59" s="159"/>
      <c r="Q59" s="105"/>
      <c r="R59"/>
      <c r="S59" s="159">
        <f t="shared" si="4"/>
        <v>0</v>
      </c>
      <c r="T59" s="159">
        <f t="shared" si="4"/>
        <v>0</v>
      </c>
      <c r="U59" s="149"/>
      <c r="V59" s="159" t="e">
        <f t="shared" si="5"/>
        <v>#DIV/0!</v>
      </c>
      <c r="W59" s="159" t="e">
        <f t="shared" si="5"/>
        <v>#DIV/0!</v>
      </c>
      <c r="X59" s="160"/>
    </row>
    <row r="60" spans="1:23" ht="12.75">
      <c r="A60" s="94" t="s">
        <v>69</v>
      </c>
      <c r="B60" s="13" t="s">
        <v>175</v>
      </c>
      <c r="C60" s="7" t="s">
        <v>70</v>
      </c>
      <c r="D60" s="11" t="s">
        <v>29</v>
      </c>
      <c r="E60" s="17">
        <f>E58</f>
        <v>268.8647208121827</v>
      </c>
      <c r="F60" s="17">
        <v>1.5</v>
      </c>
      <c r="G60" s="44">
        <f>E60*F60</f>
        <v>403.2970812182741</v>
      </c>
      <c r="H60" s="45">
        <f>G60*H8</f>
        <v>1212.7143232233502</v>
      </c>
      <c r="I60" s="129">
        <f>ROUND(H60*1.25,0)</f>
        <v>1516</v>
      </c>
      <c r="J60" s="76">
        <f>ROUND(H60*1.298,0)</f>
        <v>1574</v>
      </c>
      <c r="K60" s="133">
        <f t="shared" si="0"/>
        <v>758</v>
      </c>
      <c r="L60" s="134">
        <f t="shared" si="1"/>
        <v>787</v>
      </c>
      <c r="M60" s="133">
        <f t="shared" si="2"/>
        <v>606.4</v>
      </c>
      <c r="N60" s="134">
        <f t="shared" si="3"/>
        <v>629.6</v>
      </c>
      <c r="P60" s="174"/>
      <c r="Q60" s="175"/>
      <c r="R60" s="162"/>
      <c r="S60" s="174">
        <f>I60-P60</f>
        <v>1516</v>
      </c>
      <c r="T60" s="174">
        <f>J60-Q60</f>
        <v>1574</v>
      </c>
      <c r="U60" s="163"/>
      <c r="V60" s="174" t="e">
        <f>I60/P60*100</f>
        <v>#DIV/0!</v>
      </c>
      <c r="W60" s="174" t="e">
        <f>J60/Q60*100</f>
        <v>#DIV/0!</v>
      </c>
    </row>
    <row r="61" spans="1:24" ht="12.75" customHeight="1">
      <c r="A61" s="94"/>
      <c r="B61" s="13" t="s">
        <v>71</v>
      </c>
      <c r="C61" s="7"/>
      <c r="D61" s="11"/>
      <c r="E61" s="5"/>
      <c r="F61" s="17"/>
      <c r="G61" s="44"/>
      <c r="H61" s="128"/>
      <c r="I61" s="59"/>
      <c r="J61" s="76"/>
      <c r="K61" s="133">
        <f t="shared" si="0"/>
        <v>0</v>
      </c>
      <c r="L61" s="134">
        <f t="shared" si="1"/>
        <v>0</v>
      </c>
      <c r="M61" s="133">
        <f t="shared" si="2"/>
        <v>0</v>
      </c>
      <c r="N61" s="134">
        <f t="shared" si="3"/>
        <v>0</v>
      </c>
      <c r="P61" s="159"/>
      <c r="Q61" s="105"/>
      <c r="R61"/>
      <c r="S61" s="159">
        <f t="shared" si="4"/>
        <v>0</v>
      </c>
      <c r="T61" s="159">
        <f t="shared" si="4"/>
        <v>0</v>
      </c>
      <c r="U61" s="149"/>
      <c r="V61" s="159" t="e">
        <f t="shared" si="5"/>
        <v>#DIV/0!</v>
      </c>
      <c r="W61" s="159" t="e">
        <f t="shared" si="5"/>
        <v>#DIV/0!</v>
      </c>
      <c r="X61" s="160"/>
    </row>
    <row r="62" spans="1:24" ht="12.75" customHeight="1">
      <c r="A62" s="142"/>
      <c r="B62" s="116"/>
      <c r="C62" s="117"/>
      <c r="D62" s="118"/>
      <c r="E62" s="144"/>
      <c r="F62" s="119"/>
      <c r="G62" s="120"/>
      <c r="H62" s="145"/>
      <c r="I62" s="121"/>
      <c r="J62" s="146"/>
      <c r="K62" s="133">
        <f t="shared" si="0"/>
        <v>0</v>
      </c>
      <c r="L62" s="134">
        <f t="shared" si="1"/>
        <v>0</v>
      </c>
      <c r="M62" s="133">
        <f t="shared" si="2"/>
        <v>0</v>
      </c>
      <c r="N62" s="134">
        <f t="shared" si="3"/>
        <v>0</v>
      </c>
      <c r="P62" s="159"/>
      <c r="Q62" s="105"/>
      <c r="R62"/>
      <c r="S62" s="159">
        <f t="shared" si="4"/>
        <v>0</v>
      </c>
      <c r="T62" s="159">
        <f t="shared" si="4"/>
        <v>0</v>
      </c>
      <c r="U62" s="149"/>
      <c r="V62" s="159" t="e">
        <f t="shared" si="5"/>
        <v>#DIV/0!</v>
      </c>
      <c r="W62" s="159" t="e">
        <f t="shared" si="5"/>
        <v>#DIV/0!</v>
      </c>
      <c r="X62" s="160"/>
    </row>
    <row r="63" spans="1:23" ht="14.25" customHeight="1">
      <c r="A63" s="94" t="s">
        <v>72</v>
      </c>
      <c r="B63" s="13" t="s">
        <v>73</v>
      </c>
      <c r="C63" s="7" t="s">
        <v>26</v>
      </c>
      <c r="D63" s="11" t="s">
        <v>29</v>
      </c>
      <c r="E63" s="17">
        <f>E60</f>
        <v>268.8647208121827</v>
      </c>
      <c r="F63" s="17">
        <v>5</v>
      </c>
      <c r="G63" s="44">
        <f>E63*F63</f>
        <v>1344.3236040609136</v>
      </c>
      <c r="H63" s="48">
        <f>G63*H8</f>
        <v>4042.381077411167</v>
      </c>
      <c r="I63" s="59">
        <f>ROUND(H63*1.25,0)</f>
        <v>5053</v>
      </c>
      <c r="J63" s="76">
        <f>ROUND(H63*1.298,0)</f>
        <v>5247</v>
      </c>
      <c r="K63" s="133">
        <f t="shared" si="0"/>
        <v>2526.5</v>
      </c>
      <c r="L63" s="134">
        <f t="shared" si="1"/>
        <v>2623.5</v>
      </c>
      <c r="M63" s="133">
        <f t="shared" si="2"/>
        <v>2021.2</v>
      </c>
      <c r="N63" s="134">
        <f t="shared" si="3"/>
        <v>2098.8</v>
      </c>
      <c r="P63" s="174"/>
      <c r="Q63" s="175"/>
      <c r="R63" s="162"/>
      <c r="S63" s="174">
        <f>I63-P63</f>
        <v>5053</v>
      </c>
      <c r="T63" s="174">
        <f>J63-Q63</f>
        <v>5247</v>
      </c>
      <c r="U63" s="163"/>
      <c r="V63" s="174" t="e">
        <f>I63/P63*100</f>
        <v>#DIV/0!</v>
      </c>
      <c r="W63" s="174" t="e">
        <f>J63/Q63*100</f>
        <v>#DIV/0!</v>
      </c>
    </row>
    <row r="64" spans="1:24" ht="14.25" customHeight="1">
      <c r="A64" s="94"/>
      <c r="B64" s="13" t="s">
        <v>74</v>
      </c>
      <c r="C64" s="7"/>
      <c r="D64" s="11"/>
      <c r="E64" s="5"/>
      <c r="F64" s="17"/>
      <c r="G64" s="44"/>
      <c r="H64" s="45"/>
      <c r="I64" s="59"/>
      <c r="J64" s="76"/>
      <c r="K64" s="133">
        <f t="shared" si="0"/>
        <v>0</v>
      </c>
      <c r="L64" s="134">
        <f t="shared" si="1"/>
        <v>0</v>
      </c>
      <c r="M64" s="133">
        <f t="shared" si="2"/>
        <v>0</v>
      </c>
      <c r="N64" s="134">
        <f t="shared" si="3"/>
        <v>0</v>
      </c>
      <c r="P64" s="159"/>
      <c r="Q64" s="105"/>
      <c r="R64"/>
      <c r="S64" s="159">
        <f t="shared" si="4"/>
        <v>0</v>
      </c>
      <c r="T64" s="159">
        <f t="shared" si="4"/>
        <v>0</v>
      </c>
      <c r="U64" s="149"/>
      <c r="V64" s="159" t="e">
        <f t="shared" si="5"/>
        <v>#DIV/0!</v>
      </c>
      <c r="W64" s="159" t="e">
        <f t="shared" si="5"/>
        <v>#DIV/0!</v>
      </c>
      <c r="X64" s="160"/>
    </row>
    <row r="65" spans="1:24" ht="14.25" customHeight="1">
      <c r="A65" s="94"/>
      <c r="B65" s="13" t="s">
        <v>75</v>
      </c>
      <c r="C65" s="7"/>
      <c r="D65" s="11"/>
      <c r="E65" s="5"/>
      <c r="F65" s="17"/>
      <c r="G65" s="44"/>
      <c r="H65" s="45"/>
      <c r="I65" s="59"/>
      <c r="J65" s="76"/>
      <c r="K65" s="133">
        <f t="shared" si="0"/>
        <v>0</v>
      </c>
      <c r="L65" s="134">
        <f t="shared" si="1"/>
        <v>0</v>
      </c>
      <c r="M65" s="133">
        <f t="shared" si="2"/>
        <v>0</v>
      </c>
      <c r="N65" s="134">
        <f t="shared" si="3"/>
        <v>0</v>
      </c>
      <c r="P65" s="159"/>
      <c r="Q65" s="105"/>
      <c r="R65"/>
      <c r="S65" s="159">
        <f t="shared" si="4"/>
        <v>0</v>
      </c>
      <c r="T65" s="159">
        <f t="shared" si="4"/>
        <v>0</v>
      </c>
      <c r="U65" s="149"/>
      <c r="V65" s="159" t="e">
        <f t="shared" si="5"/>
        <v>#DIV/0!</v>
      </c>
      <c r="W65" s="159" t="e">
        <f t="shared" si="5"/>
        <v>#DIV/0!</v>
      </c>
      <c r="X65" s="160"/>
    </row>
    <row r="66" spans="1:24" ht="14.25" customHeight="1">
      <c r="A66" s="94"/>
      <c r="B66" s="13" t="s">
        <v>76</v>
      </c>
      <c r="C66" s="7"/>
      <c r="D66" s="11"/>
      <c r="E66" s="5"/>
      <c r="F66" s="17"/>
      <c r="G66" s="44"/>
      <c r="H66" s="45"/>
      <c r="I66" s="59"/>
      <c r="J66" s="76"/>
      <c r="K66" s="133">
        <f t="shared" si="0"/>
        <v>0</v>
      </c>
      <c r="L66" s="134">
        <f t="shared" si="1"/>
        <v>0</v>
      </c>
      <c r="M66" s="133">
        <f t="shared" si="2"/>
        <v>0</v>
      </c>
      <c r="N66" s="134">
        <f t="shared" si="3"/>
        <v>0</v>
      </c>
      <c r="P66" s="160"/>
      <c r="Q66" s="160"/>
      <c r="R66" s="160"/>
      <c r="S66" s="160"/>
      <c r="T66" s="160"/>
      <c r="U66" s="160"/>
      <c r="V66" s="160"/>
      <c r="W66" s="160"/>
      <c r="X66" s="160"/>
    </row>
    <row r="67" spans="1:24" ht="11.25" customHeight="1">
      <c r="A67" s="94"/>
      <c r="B67" s="13"/>
      <c r="C67" s="7"/>
      <c r="D67" s="11"/>
      <c r="E67" s="5"/>
      <c r="F67" s="17"/>
      <c r="G67" s="44"/>
      <c r="H67" s="45"/>
      <c r="I67" s="59"/>
      <c r="J67" s="76"/>
      <c r="K67" s="133">
        <f t="shared" si="0"/>
        <v>0</v>
      </c>
      <c r="L67" s="134">
        <f t="shared" si="1"/>
        <v>0</v>
      </c>
      <c r="M67" s="133">
        <f t="shared" si="2"/>
        <v>0</v>
      </c>
      <c r="N67" s="134">
        <f t="shared" si="3"/>
        <v>0</v>
      </c>
      <c r="P67" s="160"/>
      <c r="Q67" s="160"/>
      <c r="R67" s="160"/>
      <c r="S67" s="160"/>
      <c r="T67" s="160"/>
      <c r="U67" s="160"/>
      <c r="V67" s="160"/>
      <c r="W67" s="160"/>
      <c r="X67" s="160"/>
    </row>
    <row r="68" spans="1:23" ht="14.25" customHeight="1">
      <c r="A68" s="94" t="s">
        <v>77</v>
      </c>
      <c r="B68" s="13" t="s">
        <v>73</v>
      </c>
      <c r="C68" s="7" t="s">
        <v>33</v>
      </c>
      <c r="D68" s="11" t="s">
        <v>29</v>
      </c>
      <c r="E68" s="17">
        <f>E63</f>
        <v>268.8647208121827</v>
      </c>
      <c r="F68" s="17">
        <v>3</v>
      </c>
      <c r="G68" s="44">
        <f>E68*F68</f>
        <v>806.5941624365482</v>
      </c>
      <c r="H68" s="45">
        <f>G68*H8</f>
        <v>2425.4286464467004</v>
      </c>
      <c r="I68" s="59">
        <f>ROUND(H68*1.25,0)</f>
        <v>3032</v>
      </c>
      <c r="J68" s="76">
        <f>ROUND(H68*1.298,0)</f>
        <v>3148</v>
      </c>
      <c r="K68" s="133">
        <f t="shared" si="0"/>
        <v>1516</v>
      </c>
      <c r="L68" s="134">
        <f t="shared" si="1"/>
        <v>1574</v>
      </c>
      <c r="M68" s="133">
        <f t="shared" si="2"/>
        <v>1212.8</v>
      </c>
      <c r="N68" s="134">
        <f t="shared" si="3"/>
        <v>1259.2</v>
      </c>
      <c r="P68" s="174"/>
      <c r="Q68" s="175"/>
      <c r="R68" s="162"/>
      <c r="S68" s="174">
        <f>I68-P68</f>
        <v>3032</v>
      </c>
      <c r="T68" s="174">
        <f>J68-Q68</f>
        <v>3148</v>
      </c>
      <c r="U68" s="163"/>
      <c r="V68" s="174" t="e">
        <f>I68/P68*100</f>
        <v>#DIV/0!</v>
      </c>
      <c r="W68" s="174" t="e">
        <f>J68/Q68*100</f>
        <v>#DIV/0!</v>
      </c>
    </row>
    <row r="69" spans="1:24" ht="14.25" customHeight="1">
      <c r="A69" s="94"/>
      <c r="B69" s="13" t="s">
        <v>78</v>
      </c>
      <c r="C69" s="7"/>
      <c r="D69" s="11"/>
      <c r="E69" s="5"/>
      <c r="F69" s="17"/>
      <c r="G69" s="44"/>
      <c r="H69" s="45"/>
      <c r="I69" s="59"/>
      <c r="J69" s="76"/>
      <c r="K69" s="133">
        <f t="shared" si="0"/>
        <v>0</v>
      </c>
      <c r="L69" s="134">
        <f t="shared" si="1"/>
        <v>0</v>
      </c>
      <c r="M69" s="133">
        <f t="shared" si="2"/>
        <v>0</v>
      </c>
      <c r="N69" s="134">
        <f t="shared" si="3"/>
        <v>0</v>
      </c>
      <c r="P69" s="160"/>
      <c r="Q69" s="160"/>
      <c r="R69" s="160"/>
      <c r="S69" s="160"/>
      <c r="T69" s="160"/>
      <c r="U69" s="160"/>
      <c r="V69" s="160"/>
      <c r="W69" s="160"/>
      <c r="X69" s="160"/>
    </row>
    <row r="70" spans="1:24" ht="11.25" customHeight="1">
      <c r="A70" s="94"/>
      <c r="B70" s="13"/>
      <c r="C70" s="7"/>
      <c r="D70" s="11"/>
      <c r="E70" s="5"/>
      <c r="F70" s="17"/>
      <c r="G70" s="44"/>
      <c r="H70" s="45"/>
      <c r="I70" s="59"/>
      <c r="J70" s="76"/>
      <c r="K70" s="133">
        <f t="shared" si="0"/>
        <v>0</v>
      </c>
      <c r="L70" s="134">
        <f t="shared" si="1"/>
        <v>0</v>
      </c>
      <c r="M70" s="133">
        <f t="shared" si="2"/>
        <v>0</v>
      </c>
      <c r="N70" s="134">
        <f t="shared" si="3"/>
        <v>0</v>
      </c>
      <c r="P70" s="160"/>
      <c r="Q70" s="160"/>
      <c r="R70" s="160"/>
      <c r="S70" s="160"/>
      <c r="T70" s="160"/>
      <c r="U70" s="160"/>
      <c r="V70" s="160"/>
      <c r="W70" s="160"/>
      <c r="X70" s="160"/>
    </row>
    <row r="71" spans="1:23" ht="14.25" customHeight="1">
      <c r="A71" s="94" t="s">
        <v>79</v>
      </c>
      <c r="B71" s="13" t="s">
        <v>73</v>
      </c>
      <c r="C71" s="7" t="s">
        <v>33</v>
      </c>
      <c r="D71" s="11" t="s">
        <v>29</v>
      </c>
      <c r="E71" s="17">
        <f>E68</f>
        <v>268.8647208121827</v>
      </c>
      <c r="F71" s="17">
        <v>1.5</v>
      </c>
      <c r="G71" s="44">
        <f>E71*F71</f>
        <v>403.2970812182741</v>
      </c>
      <c r="H71" s="48">
        <f>G71*H8</f>
        <v>1212.7143232233502</v>
      </c>
      <c r="I71" s="59">
        <f>ROUND(H71*1.25,0)</f>
        <v>1516</v>
      </c>
      <c r="J71" s="76">
        <f>ROUND(H71*1.298,0)</f>
        <v>1574</v>
      </c>
      <c r="K71" s="133">
        <f t="shared" si="0"/>
        <v>758</v>
      </c>
      <c r="L71" s="134">
        <f t="shared" si="1"/>
        <v>787</v>
      </c>
      <c r="M71" s="133">
        <f t="shared" si="2"/>
        <v>606.4</v>
      </c>
      <c r="N71" s="134">
        <f t="shared" si="3"/>
        <v>629.6</v>
      </c>
      <c r="P71" s="174"/>
      <c r="Q71" s="175"/>
      <c r="R71" s="162"/>
      <c r="S71" s="174">
        <f>I71-P71</f>
        <v>1516</v>
      </c>
      <c r="T71" s="174">
        <f>J71-Q71</f>
        <v>1574</v>
      </c>
      <c r="U71" s="163"/>
      <c r="V71" s="174" t="e">
        <f>I71/P71*100</f>
        <v>#DIV/0!</v>
      </c>
      <c r="W71" s="174" t="e">
        <f>J71/Q71*100</f>
        <v>#DIV/0!</v>
      </c>
    </row>
    <row r="72" spans="1:24" ht="14.25" customHeight="1">
      <c r="A72" s="94"/>
      <c r="B72" s="13" t="s">
        <v>80</v>
      </c>
      <c r="C72" s="7"/>
      <c r="D72" s="11"/>
      <c r="E72" s="5"/>
      <c r="F72" s="17"/>
      <c r="G72" s="44"/>
      <c r="H72" s="45"/>
      <c r="I72" s="59"/>
      <c r="J72" s="76"/>
      <c r="K72" s="133">
        <f t="shared" si="0"/>
        <v>0</v>
      </c>
      <c r="L72" s="134">
        <f t="shared" si="1"/>
        <v>0</v>
      </c>
      <c r="M72" s="133">
        <f t="shared" si="2"/>
        <v>0</v>
      </c>
      <c r="N72" s="134">
        <f t="shared" si="3"/>
        <v>0</v>
      </c>
      <c r="P72" s="160"/>
      <c r="Q72" s="160"/>
      <c r="R72" s="160"/>
      <c r="S72" s="160"/>
      <c r="T72" s="160"/>
      <c r="U72" s="160"/>
      <c r="V72" s="160"/>
      <c r="W72" s="160"/>
      <c r="X72" s="160"/>
    </row>
    <row r="73" spans="1:24" ht="12.75" customHeight="1">
      <c r="A73" s="94"/>
      <c r="B73" s="13"/>
      <c r="C73" s="7"/>
      <c r="D73" s="11"/>
      <c r="E73" s="5"/>
      <c r="F73" s="17"/>
      <c r="G73" s="44"/>
      <c r="H73" s="45"/>
      <c r="I73" s="59"/>
      <c r="J73" s="76"/>
      <c r="K73" s="133">
        <f t="shared" si="0"/>
        <v>0</v>
      </c>
      <c r="L73" s="134">
        <f t="shared" si="1"/>
        <v>0</v>
      </c>
      <c r="M73" s="133">
        <f t="shared" si="2"/>
        <v>0</v>
      </c>
      <c r="N73" s="134">
        <f t="shared" si="3"/>
        <v>0</v>
      </c>
      <c r="P73" s="160"/>
      <c r="Q73" s="160"/>
      <c r="R73" s="160"/>
      <c r="S73" s="160"/>
      <c r="T73" s="160"/>
      <c r="U73" s="160"/>
      <c r="V73" s="160"/>
      <c r="W73" s="160"/>
      <c r="X73" s="160"/>
    </row>
    <row r="74" spans="1:23" ht="22.5" customHeight="1">
      <c r="A74" s="94" t="s">
        <v>81</v>
      </c>
      <c r="B74" s="13" t="s">
        <v>82</v>
      </c>
      <c r="C74" s="7" t="s">
        <v>26</v>
      </c>
      <c r="D74" s="11" t="s">
        <v>29</v>
      </c>
      <c r="E74" s="17">
        <f>E71</f>
        <v>268.8647208121827</v>
      </c>
      <c r="F74" s="17">
        <v>8</v>
      </c>
      <c r="G74" s="44">
        <f>E74*F74</f>
        <v>2150.917766497462</v>
      </c>
      <c r="H74" s="45">
        <f>G74*H8</f>
        <v>6467.8097238578675</v>
      </c>
      <c r="I74" s="59">
        <f>ROUND(H74*1.25,0)</f>
        <v>8085</v>
      </c>
      <c r="J74" s="76"/>
      <c r="K74" s="133">
        <f aca="true" t="shared" si="6" ref="K74:K97">I74*$L$3</f>
        <v>4042.5</v>
      </c>
      <c r="L74" s="134">
        <f aca="true" t="shared" si="7" ref="L74:L97">J74*$L$3</f>
        <v>0</v>
      </c>
      <c r="M74" s="133">
        <f aca="true" t="shared" si="8" ref="M74:M97">I74*$N$3</f>
        <v>3234</v>
      </c>
      <c r="N74" s="134">
        <f aca="true" t="shared" si="9" ref="N74:N97">J74*$N$3</f>
        <v>0</v>
      </c>
      <c r="P74" s="174"/>
      <c r="Q74" s="175"/>
      <c r="R74" s="162"/>
      <c r="S74" s="174">
        <f>I74-P74</f>
        <v>8085</v>
      </c>
      <c r="T74" s="174">
        <f>J74-Q74</f>
        <v>0</v>
      </c>
      <c r="U74" s="163"/>
      <c r="V74" s="174" t="e">
        <f>I74/P74*100</f>
        <v>#DIV/0!</v>
      </c>
      <c r="W74" s="174" t="e">
        <f>J74/Q74*100</f>
        <v>#DIV/0!</v>
      </c>
    </row>
    <row r="75" spans="1:24" ht="14.25" customHeight="1">
      <c r="A75" s="94"/>
      <c r="B75" s="13" t="s">
        <v>83</v>
      </c>
      <c r="C75" s="7"/>
      <c r="D75" s="11"/>
      <c r="E75" s="5"/>
      <c r="F75" s="17"/>
      <c r="G75" s="44"/>
      <c r="H75" s="45"/>
      <c r="I75" s="59"/>
      <c r="J75" s="76"/>
      <c r="K75" s="133">
        <f t="shared" si="6"/>
        <v>0</v>
      </c>
      <c r="L75" s="134">
        <f t="shared" si="7"/>
        <v>0</v>
      </c>
      <c r="M75" s="133">
        <f t="shared" si="8"/>
        <v>0</v>
      </c>
      <c r="N75" s="134">
        <f t="shared" si="9"/>
        <v>0</v>
      </c>
      <c r="P75" s="160"/>
      <c r="Q75" s="160"/>
      <c r="R75" s="160"/>
      <c r="S75" s="160"/>
      <c r="T75" s="160"/>
      <c r="U75" s="160"/>
      <c r="V75" s="160"/>
      <c r="W75" s="160"/>
      <c r="X75" s="160"/>
    </row>
    <row r="76" spans="1:24" ht="14.25" customHeight="1">
      <c r="A76" s="94"/>
      <c r="B76" s="13" t="s">
        <v>84</v>
      </c>
      <c r="C76" s="7"/>
      <c r="D76" s="11"/>
      <c r="E76" s="5"/>
      <c r="F76" s="17"/>
      <c r="G76" s="44"/>
      <c r="H76" s="45"/>
      <c r="I76" s="59"/>
      <c r="J76" s="76"/>
      <c r="K76" s="133">
        <f t="shared" si="6"/>
        <v>0</v>
      </c>
      <c r="L76" s="134">
        <f t="shared" si="7"/>
        <v>0</v>
      </c>
      <c r="M76" s="133">
        <f t="shared" si="8"/>
        <v>0</v>
      </c>
      <c r="N76" s="134">
        <f t="shared" si="9"/>
        <v>0</v>
      </c>
      <c r="P76" s="160"/>
      <c r="Q76" s="160"/>
      <c r="R76" s="160"/>
      <c r="S76" s="160"/>
      <c r="T76" s="160"/>
      <c r="U76" s="160"/>
      <c r="V76" s="160"/>
      <c r="W76" s="160"/>
      <c r="X76" s="160"/>
    </row>
    <row r="77" spans="1:24" ht="12.75" customHeight="1">
      <c r="A77" s="94"/>
      <c r="B77" s="13"/>
      <c r="C77" s="7"/>
      <c r="D77" s="11"/>
      <c r="E77" s="5"/>
      <c r="F77" s="17"/>
      <c r="G77" s="44"/>
      <c r="H77" s="45"/>
      <c r="I77" s="59"/>
      <c r="J77" s="79"/>
      <c r="K77" s="133">
        <f t="shared" si="6"/>
        <v>0</v>
      </c>
      <c r="L77" s="134">
        <f t="shared" si="7"/>
        <v>0</v>
      </c>
      <c r="M77" s="133">
        <f t="shared" si="8"/>
        <v>0</v>
      </c>
      <c r="N77" s="134">
        <f t="shared" si="9"/>
        <v>0</v>
      </c>
      <c r="P77" s="160"/>
      <c r="Q77" s="160"/>
      <c r="R77" s="160"/>
      <c r="S77" s="160"/>
      <c r="T77" s="160"/>
      <c r="U77" s="160"/>
      <c r="V77" s="160"/>
      <c r="W77" s="160"/>
      <c r="X77" s="160"/>
    </row>
    <row r="78" spans="1:23" ht="12.75">
      <c r="A78" s="94" t="s">
        <v>85</v>
      </c>
      <c r="B78" s="13" t="s">
        <v>86</v>
      </c>
      <c r="C78" s="7" t="s">
        <v>33</v>
      </c>
      <c r="D78" s="11" t="s">
        <v>29</v>
      </c>
      <c r="E78" s="17">
        <f>E74</f>
        <v>268.8647208121827</v>
      </c>
      <c r="F78" s="17">
        <v>2.4</v>
      </c>
      <c r="G78" s="44">
        <f>E78*F78</f>
        <v>645.2753299492385</v>
      </c>
      <c r="H78" s="45">
        <f>G78*H8</f>
        <v>1940.3429171573603</v>
      </c>
      <c r="I78" s="59">
        <f>ROUND(H78*1.25,0)</f>
        <v>2425</v>
      </c>
      <c r="J78" s="76">
        <f>ROUND(H78*1.298,0)</f>
        <v>2519</v>
      </c>
      <c r="K78" s="133">
        <f t="shared" si="6"/>
        <v>1212.5</v>
      </c>
      <c r="L78" s="134">
        <f t="shared" si="7"/>
        <v>1259.5</v>
      </c>
      <c r="M78" s="133">
        <f t="shared" si="8"/>
        <v>970</v>
      </c>
      <c r="N78" s="134">
        <f t="shared" si="9"/>
        <v>1007.6</v>
      </c>
      <c r="P78" s="174"/>
      <c r="Q78" s="175"/>
      <c r="R78" s="162"/>
      <c r="S78" s="174">
        <f>I78-P78</f>
        <v>2425</v>
      </c>
      <c r="T78" s="174">
        <f>J78-Q78</f>
        <v>2519</v>
      </c>
      <c r="U78" s="163"/>
      <c r="V78" s="174" t="e">
        <f>I78/P78*100</f>
        <v>#DIV/0!</v>
      </c>
      <c r="W78" s="174" t="e">
        <f>J78/Q78*100</f>
        <v>#DIV/0!</v>
      </c>
    </row>
    <row r="79" spans="1:24" ht="14.25" customHeight="1">
      <c r="A79" s="94"/>
      <c r="B79" s="13" t="s">
        <v>87</v>
      </c>
      <c r="C79" s="7"/>
      <c r="D79" s="11"/>
      <c r="E79" s="17"/>
      <c r="F79" s="17"/>
      <c r="G79" s="44"/>
      <c r="H79" s="45"/>
      <c r="I79" s="59"/>
      <c r="J79" s="76"/>
      <c r="K79" s="133">
        <f t="shared" si="6"/>
        <v>0</v>
      </c>
      <c r="L79" s="134">
        <f t="shared" si="7"/>
        <v>0</v>
      </c>
      <c r="M79" s="133">
        <f t="shared" si="8"/>
        <v>0</v>
      </c>
      <c r="N79" s="134">
        <f t="shared" si="9"/>
        <v>0</v>
      </c>
      <c r="P79" s="160"/>
      <c r="Q79" s="160"/>
      <c r="R79" s="160"/>
      <c r="S79" s="160"/>
      <c r="T79" s="160"/>
      <c r="U79" s="160"/>
      <c r="V79" s="160"/>
      <c r="W79" s="160"/>
      <c r="X79" s="160"/>
    </row>
    <row r="80" spans="1:23" ht="23.25" customHeight="1">
      <c r="A80" s="94" t="s">
        <v>88</v>
      </c>
      <c r="B80" s="13" t="s">
        <v>89</v>
      </c>
      <c r="C80" s="7" t="s">
        <v>33</v>
      </c>
      <c r="D80" s="11" t="s">
        <v>29</v>
      </c>
      <c r="E80" s="17">
        <f>E78</f>
        <v>268.8647208121827</v>
      </c>
      <c r="F80" s="17">
        <v>8</v>
      </c>
      <c r="G80" s="44">
        <f>E80*F80</f>
        <v>2150.917766497462</v>
      </c>
      <c r="H80" s="45">
        <f>G80*H8</f>
        <v>6467.8097238578675</v>
      </c>
      <c r="I80" s="59">
        <f>ROUND(H80*1.25,0)</f>
        <v>8085</v>
      </c>
      <c r="J80" s="78"/>
      <c r="K80" s="133">
        <f t="shared" si="6"/>
        <v>4042.5</v>
      </c>
      <c r="L80" s="134">
        <f t="shared" si="7"/>
        <v>0</v>
      </c>
      <c r="M80" s="133">
        <f t="shared" si="8"/>
        <v>3234</v>
      </c>
      <c r="N80" s="134">
        <f t="shared" si="9"/>
        <v>0</v>
      </c>
      <c r="P80" s="174"/>
      <c r="Q80" s="175"/>
      <c r="R80" s="162"/>
      <c r="S80" s="174">
        <f>I80-P80</f>
        <v>8085</v>
      </c>
      <c r="T80" s="174">
        <f>J80-Q80</f>
        <v>0</v>
      </c>
      <c r="U80" s="163"/>
      <c r="V80" s="174" t="e">
        <f>I80/P80*100</f>
        <v>#DIV/0!</v>
      </c>
      <c r="W80" s="174" t="e">
        <f>J80/Q80*100</f>
        <v>#DIV/0!</v>
      </c>
    </row>
    <row r="81" spans="1:24" ht="14.25" customHeight="1">
      <c r="A81" s="96"/>
      <c r="B81" s="13" t="s">
        <v>90</v>
      </c>
      <c r="C81" s="6"/>
      <c r="D81" s="6"/>
      <c r="E81" s="12"/>
      <c r="F81" s="17"/>
      <c r="G81" s="47"/>
      <c r="H81" s="47"/>
      <c r="I81" s="60"/>
      <c r="J81" s="76"/>
      <c r="K81" s="133">
        <f t="shared" si="6"/>
        <v>0</v>
      </c>
      <c r="L81" s="134">
        <f t="shared" si="7"/>
        <v>0</v>
      </c>
      <c r="M81" s="133">
        <f t="shared" si="8"/>
        <v>0</v>
      </c>
      <c r="N81" s="134">
        <f t="shared" si="9"/>
        <v>0</v>
      </c>
      <c r="P81" s="160"/>
      <c r="Q81" s="160"/>
      <c r="R81" s="160"/>
      <c r="S81" s="160"/>
      <c r="T81" s="160"/>
      <c r="U81" s="160"/>
      <c r="V81" s="160"/>
      <c r="W81" s="160"/>
      <c r="X81" s="160"/>
    </row>
    <row r="82" spans="1:24" ht="14.25" customHeight="1">
      <c r="A82" s="97"/>
      <c r="B82" s="13" t="s">
        <v>91</v>
      </c>
      <c r="C82" s="6"/>
      <c r="D82" s="6"/>
      <c r="E82" s="12"/>
      <c r="F82" s="12"/>
      <c r="G82" s="47"/>
      <c r="H82" s="47"/>
      <c r="I82" s="60"/>
      <c r="J82" s="78"/>
      <c r="K82" s="133">
        <f t="shared" si="6"/>
        <v>0</v>
      </c>
      <c r="L82" s="134">
        <f t="shared" si="7"/>
        <v>0</v>
      </c>
      <c r="M82" s="133">
        <f t="shared" si="8"/>
        <v>0</v>
      </c>
      <c r="N82" s="134">
        <f t="shared" si="9"/>
        <v>0</v>
      </c>
      <c r="P82" s="160"/>
      <c r="Q82" s="160"/>
      <c r="R82" s="160"/>
      <c r="S82" s="160"/>
      <c r="T82" s="160"/>
      <c r="U82" s="160"/>
      <c r="V82" s="160"/>
      <c r="W82" s="160"/>
      <c r="X82" s="160"/>
    </row>
    <row r="83" spans="1:24" ht="12.75" customHeight="1">
      <c r="A83" s="97"/>
      <c r="B83" s="13" t="s">
        <v>92</v>
      </c>
      <c r="C83" s="6"/>
      <c r="D83" s="6"/>
      <c r="E83" s="12"/>
      <c r="F83" s="12"/>
      <c r="G83" s="47"/>
      <c r="H83" s="52"/>
      <c r="I83" s="61"/>
      <c r="J83" s="78"/>
      <c r="K83" s="133">
        <f t="shared" si="6"/>
        <v>0</v>
      </c>
      <c r="L83" s="134">
        <f t="shared" si="7"/>
        <v>0</v>
      </c>
      <c r="M83" s="133">
        <f t="shared" si="8"/>
        <v>0</v>
      </c>
      <c r="N83" s="134">
        <f t="shared" si="9"/>
        <v>0</v>
      </c>
      <c r="P83" s="160"/>
      <c r="Q83" s="160"/>
      <c r="R83" s="160"/>
      <c r="S83" s="160"/>
      <c r="T83" s="160"/>
      <c r="U83" s="160"/>
      <c r="V83" s="160"/>
      <c r="W83" s="160"/>
      <c r="X83" s="160"/>
    </row>
    <row r="84" spans="1:24" ht="12.75" customHeight="1">
      <c r="A84" s="97"/>
      <c r="B84" s="13"/>
      <c r="C84" s="6"/>
      <c r="D84" s="13"/>
      <c r="E84" s="12"/>
      <c r="F84" s="12"/>
      <c r="G84" s="47"/>
      <c r="H84" s="52"/>
      <c r="I84" s="61"/>
      <c r="J84" s="78"/>
      <c r="K84" s="133">
        <f t="shared" si="6"/>
        <v>0</v>
      </c>
      <c r="L84" s="134">
        <f t="shared" si="7"/>
        <v>0</v>
      </c>
      <c r="M84" s="133">
        <f t="shared" si="8"/>
        <v>0</v>
      </c>
      <c r="N84" s="134">
        <f t="shared" si="9"/>
        <v>0</v>
      </c>
      <c r="P84" s="160"/>
      <c r="Q84" s="160"/>
      <c r="R84" s="160"/>
      <c r="S84" s="160"/>
      <c r="T84" s="160"/>
      <c r="U84" s="160"/>
      <c r="V84" s="160"/>
      <c r="W84" s="160"/>
      <c r="X84" s="160"/>
    </row>
    <row r="85" spans="1:23" ht="12.75">
      <c r="A85" s="94" t="s">
        <v>93</v>
      </c>
      <c r="B85" s="13" t="s">
        <v>89</v>
      </c>
      <c r="C85" s="7" t="s">
        <v>33</v>
      </c>
      <c r="D85" s="11" t="s">
        <v>29</v>
      </c>
      <c r="E85" s="17">
        <f>E80</f>
        <v>268.8647208121827</v>
      </c>
      <c r="F85" s="17">
        <v>4.6</v>
      </c>
      <c r="G85" s="44">
        <f>E85*F85</f>
        <v>1236.7777157360404</v>
      </c>
      <c r="H85" s="45">
        <f>G85*H8</f>
        <v>3718.9905912182735</v>
      </c>
      <c r="I85" s="59">
        <f>ROUND(H85*1.25,2)</f>
        <v>4648.74</v>
      </c>
      <c r="J85" s="76"/>
      <c r="K85" s="133">
        <f t="shared" si="6"/>
        <v>2324.37</v>
      </c>
      <c r="L85" s="134">
        <f t="shared" si="7"/>
        <v>0</v>
      </c>
      <c r="M85" s="133">
        <f t="shared" si="8"/>
        <v>1859.496</v>
      </c>
      <c r="N85" s="134">
        <f t="shared" si="9"/>
        <v>0</v>
      </c>
      <c r="P85" s="174"/>
      <c r="Q85" s="175"/>
      <c r="R85" s="162"/>
      <c r="S85" s="174">
        <f>I85-P85</f>
        <v>4648.74</v>
      </c>
      <c r="T85" s="174">
        <f>J85-Q85</f>
        <v>0</v>
      </c>
      <c r="U85" s="163"/>
      <c r="V85" s="174" t="e">
        <f>I85/P85*100</f>
        <v>#DIV/0!</v>
      </c>
      <c r="W85" s="174" t="e">
        <f>J85/Q85*100</f>
        <v>#DIV/0!</v>
      </c>
    </row>
    <row r="86" spans="1:24" ht="14.25" customHeight="1">
      <c r="A86" s="94"/>
      <c r="B86" s="14" t="s">
        <v>94</v>
      </c>
      <c r="C86" s="6"/>
      <c r="D86" s="6"/>
      <c r="E86" s="12"/>
      <c r="F86" s="17"/>
      <c r="G86" s="47"/>
      <c r="H86" s="47"/>
      <c r="I86" s="61"/>
      <c r="J86" s="78"/>
      <c r="K86" s="133">
        <f t="shared" si="6"/>
        <v>0</v>
      </c>
      <c r="L86" s="134">
        <f t="shared" si="7"/>
        <v>0</v>
      </c>
      <c r="M86" s="133">
        <f t="shared" si="8"/>
        <v>0</v>
      </c>
      <c r="N86" s="134">
        <f t="shared" si="9"/>
        <v>0</v>
      </c>
      <c r="P86" s="160"/>
      <c r="Q86" s="160"/>
      <c r="R86" s="160"/>
      <c r="S86" s="160"/>
      <c r="T86" s="160"/>
      <c r="U86" s="160"/>
      <c r="V86" s="160"/>
      <c r="W86" s="160"/>
      <c r="X86" s="160"/>
    </row>
    <row r="87" spans="1:24" ht="14.25" customHeight="1">
      <c r="A87" s="97"/>
      <c r="B87" s="13" t="s">
        <v>95</v>
      </c>
      <c r="C87" s="6"/>
      <c r="D87" s="6"/>
      <c r="E87" s="12"/>
      <c r="F87" s="17"/>
      <c r="G87" s="47"/>
      <c r="H87" s="47"/>
      <c r="I87" s="61"/>
      <c r="J87" s="78"/>
      <c r="K87" s="133">
        <f t="shared" si="6"/>
        <v>0</v>
      </c>
      <c r="L87" s="134">
        <f t="shared" si="7"/>
        <v>0</v>
      </c>
      <c r="M87" s="133">
        <f t="shared" si="8"/>
        <v>0</v>
      </c>
      <c r="N87" s="134">
        <f t="shared" si="9"/>
        <v>0</v>
      </c>
      <c r="P87" s="160"/>
      <c r="Q87" s="160"/>
      <c r="R87" s="160"/>
      <c r="S87" s="160"/>
      <c r="T87" s="160"/>
      <c r="U87" s="160"/>
      <c r="V87" s="160"/>
      <c r="W87" s="160"/>
      <c r="X87" s="160"/>
    </row>
    <row r="88" spans="1:24" ht="12.75" customHeight="1">
      <c r="A88" s="97"/>
      <c r="B88" s="13"/>
      <c r="C88" s="6"/>
      <c r="D88" s="6"/>
      <c r="E88" s="12"/>
      <c r="F88" s="17"/>
      <c r="G88" s="47"/>
      <c r="H88" s="52"/>
      <c r="I88" s="61"/>
      <c r="J88" s="77"/>
      <c r="K88" s="133">
        <f t="shared" si="6"/>
        <v>0</v>
      </c>
      <c r="L88" s="134">
        <f t="shared" si="7"/>
        <v>0</v>
      </c>
      <c r="M88" s="133">
        <f t="shared" si="8"/>
        <v>0</v>
      </c>
      <c r="N88" s="134">
        <f t="shared" si="9"/>
        <v>0</v>
      </c>
      <c r="P88" s="160"/>
      <c r="Q88" s="160"/>
      <c r="R88" s="160"/>
      <c r="S88" s="160"/>
      <c r="T88" s="160"/>
      <c r="U88" s="160"/>
      <c r="V88" s="160"/>
      <c r="W88" s="160"/>
      <c r="X88" s="160"/>
    </row>
    <row r="89" spans="1:23" ht="12.75">
      <c r="A89" s="94" t="s">
        <v>96</v>
      </c>
      <c r="B89" s="13" t="s">
        <v>89</v>
      </c>
      <c r="C89" s="7" t="s">
        <v>33</v>
      </c>
      <c r="D89" s="11" t="s">
        <v>29</v>
      </c>
      <c r="E89" s="17">
        <f>E85</f>
        <v>268.8647208121827</v>
      </c>
      <c r="F89" s="17">
        <v>3</v>
      </c>
      <c r="G89" s="44">
        <f>E89*F89</f>
        <v>806.5941624365482</v>
      </c>
      <c r="H89" s="45">
        <f>G89*H8</f>
        <v>2425.4286464467004</v>
      </c>
      <c r="I89" s="59">
        <f>ROUND(H89*1.25,0)</f>
        <v>3032</v>
      </c>
      <c r="J89" s="76">
        <f>ROUND(H89*1.298,0)</f>
        <v>3148</v>
      </c>
      <c r="K89" s="133">
        <f t="shared" si="6"/>
        <v>1516</v>
      </c>
      <c r="L89" s="134">
        <f t="shared" si="7"/>
        <v>1574</v>
      </c>
      <c r="M89" s="133">
        <f t="shared" si="8"/>
        <v>1212.8</v>
      </c>
      <c r="N89" s="134">
        <f t="shared" si="9"/>
        <v>1259.2</v>
      </c>
      <c r="P89" s="174"/>
      <c r="Q89" s="175"/>
      <c r="R89" s="162"/>
      <c r="S89" s="174">
        <f>I89-P89</f>
        <v>3032</v>
      </c>
      <c r="T89" s="174">
        <f>J89-Q89</f>
        <v>3148</v>
      </c>
      <c r="U89" s="163"/>
      <c r="V89" s="174" t="e">
        <f>I89/P89*100</f>
        <v>#DIV/0!</v>
      </c>
      <c r="W89" s="174" t="e">
        <f>J89/Q89*100</f>
        <v>#DIV/0!</v>
      </c>
    </row>
    <row r="90" spans="1:24" ht="14.25" customHeight="1">
      <c r="A90" s="94"/>
      <c r="B90" s="14" t="s">
        <v>94</v>
      </c>
      <c r="C90" s="7"/>
      <c r="D90" s="11"/>
      <c r="E90" s="5"/>
      <c r="F90" s="17"/>
      <c r="G90" s="44"/>
      <c r="H90" s="45"/>
      <c r="I90" s="59"/>
      <c r="J90" s="76"/>
      <c r="K90" s="133">
        <f t="shared" si="6"/>
        <v>0</v>
      </c>
      <c r="L90" s="134">
        <f t="shared" si="7"/>
        <v>0</v>
      </c>
      <c r="M90" s="133">
        <f t="shared" si="8"/>
        <v>0</v>
      </c>
      <c r="N90" s="134">
        <f t="shared" si="9"/>
        <v>0</v>
      </c>
      <c r="P90" s="160"/>
      <c r="Q90" s="160"/>
      <c r="R90" s="160"/>
      <c r="S90" s="160"/>
      <c r="T90" s="160"/>
      <c r="U90" s="160"/>
      <c r="V90" s="160"/>
      <c r="W90" s="160"/>
      <c r="X90" s="160"/>
    </row>
    <row r="91" spans="1:24" ht="14.25" customHeight="1">
      <c r="A91" s="94"/>
      <c r="B91" s="13" t="s">
        <v>97</v>
      </c>
      <c r="C91" s="7"/>
      <c r="D91" s="11"/>
      <c r="E91" s="5"/>
      <c r="F91" s="17"/>
      <c r="G91" s="44"/>
      <c r="H91" s="45"/>
      <c r="I91" s="59"/>
      <c r="J91" s="76"/>
      <c r="K91" s="133">
        <f t="shared" si="6"/>
        <v>0</v>
      </c>
      <c r="L91" s="134">
        <f t="shared" si="7"/>
        <v>0</v>
      </c>
      <c r="M91" s="133">
        <f t="shared" si="8"/>
        <v>0</v>
      </c>
      <c r="N91" s="134">
        <f t="shared" si="9"/>
        <v>0</v>
      </c>
      <c r="P91" s="160"/>
      <c r="Q91" s="160"/>
      <c r="R91" s="160"/>
      <c r="S91" s="160"/>
      <c r="T91" s="160"/>
      <c r="U91" s="160"/>
      <c r="V91" s="160"/>
      <c r="W91" s="160"/>
      <c r="X91" s="160"/>
    </row>
    <row r="92" spans="1:24" ht="14.25" customHeight="1">
      <c r="A92" s="97"/>
      <c r="B92" s="13" t="s">
        <v>98</v>
      </c>
      <c r="C92" s="6"/>
      <c r="D92" s="13"/>
      <c r="E92" s="12"/>
      <c r="F92" s="17"/>
      <c r="G92" s="47"/>
      <c r="H92" s="52"/>
      <c r="I92" s="61"/>
      <c r="J92" s="77"/>
      <c r="K92" s="133">
        <f t="shared" si="6"/>
        <v>0</v>
      </c>
      <c r="L92" s="134">
        <f t="shared" si="7"/>
        <v>0</v>
      </c>
      <c r="M92" s="133">
        <f t="shared" si="8"/>
        <v>0</v>
      </c>
      <c r="N92" s="134">
        <f t="shared" si="9"/>
        <v>0</v>
      </c>
      <c r="P92" s="160"/>
      <c r="Q92" s="160"/>
      <c r="R92" s="160"/>
      <c r="S92" s="160"/>
      <c r="T92" s="160"/>
      <c r="U92" s="160"/>
      <c r="V92" s="160"/>
      <c r="W92" s="160"/>
      <c r="X92" s="160"/>
    </row>
    <row r="93" spans="1:24" ht="12.75" customHeight="1">
      <c r="A93" s="97"/>
      <c r="B93" s="13"/>
      <c r="C93" s="6"/>
      <c r="D93" s="13"/>
      <c r="E93" s="12"/>
      <c r="F93" s="17"/>
      <c r="G93" s="47"/>
      <c r="H93" s="52"/>
      <c r="I93" s="61"/>
      <c r="J93" s="77"/>
      <c r="K93" s="133">
        <f t="shared" si="6"/>
        <v>0</v>
      </c>
      <c r="L93" s="134">
        <f t="shared" si="7"/>
        <v>0</v>
      </c>
      <c r="M93" s="133">
        <f t="shared" si="8"/>
        <v>0</v>
      </c>
      <c r="N93" s="134">
        <f t="shared" si="9"/>
        <v>0</v>
      </c>
      <c r="P93" s="160"/>
      <c r="Q93" s="160"/>
      <c r="R93" s="160"/>
      <c r="S93" s="160"/>
      <c r="T93" s="160"/>
      <c r="U93" s="160"/>
      <c r="V93" s="160"/>
      <c r="W93" s="160"/>
      <c r="X93" s="160"/>
    </row>
    <row r="94" spans="1:23" ht="12.75">
      <c r="A94" s="94" t="s">
        <v>99</v>
      </c>
      <c r="B94" s="13" t="s">
        <v>89</v>
      </c>
      <c r="C94" s="7" t="s">
        <v>33</v>
      </c>
      <c r="D94" s="11" t="s">
        <v>29</v>
      </c>
      <c r="E94" s="17">
        <f>E89</f>
        <v>268.8647208121827</v>
      </c>
      <c r="F94" s="17">
        <v>1</v>
      </c>
      <c r="G94" s="44">
        <f>E94*F94</f>
        <v>268.8647208121827</v>
      </c>
      <c r="H94" s="45">
        <f>G94*H8</f>
        <v>808.4762154822334</v>
      </c>
      <c r="I94" s="59">
        <f>ROUND(H94*1.25,0)</f>
        <v>1011</v>
      </c>
      <c r="J94" s="76">
        <f>ROUND(H94*1.298,0)</f>
        <v>1049</v>
      </c>
      <c r="K94" s="133">
        <f t="shared" si="6"/>
        <v>505.5</v>
      </c>
      <c r="L94" s="134">
        <f t="shared" si="7"/>
        <v>524.5</v>
      </c>
      <c r="M94" s="133">
        <f t="shared" si="8"/>
        <v>404.40000000000003</v>
      </c>
      <c r="N94" s="134">
        <f t="shared" si="9"/>
        <v>419.6</v>
      </c>
      <c r="P94" s="174"/>
      <c r="Q94" s="175"/>
      <c r="R94" s="162"/>
      <c r="S94" s="174">
        <f>I94-P94</f>
        <v>1011</v>
      </c>
      <c r="T94" s="174">
        <f>J94-Q94</f>
        <v>1049</v>
      </c>
      <c r="U94" s="163"/>
      <c r="V94" s="174" t="e">
        <f>I94/P94*100</f>
        <v>#DIV/0!</v>
      </c>
      <c r="W94" s="174" t="e">
        <f>J94/Q94*100</f>
        <v>#DIV/0!</v>
      </c>
    </row>
    <row r="95" spans="1:24" ht="12.75" customHeight="1">
      <c r="A95" s="94"/>
      <c r="B95" s="14" t="s">
        <v>100</v>
      </c>
      <c r="C95" s="7"/>
      <c r="D95" s="11"/>
      <c r="E95" s="17"/>
      <c r="F95" s="17"/>
      <c r="G95" s="44"/>
      <c r="H95" s="45"/>
      <c r="I95" s="59"/>
      <c r="J95" s="76"/>
      <c r="K95" s="133">
        <f t="shared" si="6"/>
        <v>0</v>
      </c>
      <c r="L95" s="134">
        <f t="shared" si="7"/>
        <v>0</v>
      </c>
      <c r="M95" s="133">
        <f t="shared" si="8"/>
        <v>0</v>
      </c>
      <c r="N95" s="134">
        <f t="shared" si="9"/>
        <v>0</v>
      </c>
      <c r="P95" s="160"/>
      <c r="Q95" s="160"/>
      <c r="R95" s="160"/>
      <c r="S95" s="160"/>
      <c r="T95" s="160"/>
      <c r="U95" s="160"/>
      <c r="V95" s="160"/>
      <c r="W95" s="160"/>
      <c r="X95" s="160"/>
    </row>
    <row r="96" spans="1:24" ht="14.25" customHeight="1">
      <c r="A96" s="94"/>
      <c r="B96" s="13" t="s">
        <v>101</v>
      </c>
      <c r="C96" s="7"/>
      <c r="D96" s="11"/>
      <c r="E96" s="5"/>
      <c r="F96" s="17"/>
      <c r="G96" s="44"/>
      <c r="H96" s="45"/>
      <c r="I96" s="59"/>
      <c r="J96" s="76"/>
      <c r="K96" s="133">
        <f t="shared" si="6"/>
        <v>0</v>
      </c>
      <c r="L96" s="134">
        <f t="shared" si="7"/>
        <v>0</v>
      </c>
      <c r="M96" s="133">
        <f t="shared" si="8"/>
        <v>0</v>
      </c>
      <c r="N96" s="134">
        <f t="shared" si="9"/>
        <v>0</v>
      </c>
      <c r="P96" s="160"/>
      <c r="Q96" s="160"/>
      <c r="R96" s="160"/>
      <c r="S96" s="160"/>
      <c r="T96" s="160"/>
      <c r="U96" s="160"/>
      <c r="V96" s="160"/>
      <c r="W96" s="160"/>
      <c r="X96" s="160"/>
    </row>
    <row r="97" spans="1:24" ht="11.25" customHeight="1" thickBot="1">
      <c r="A97" s="99"/>
      <c r="B97" s="80"/>
      <c r="C97" s="81"/>
      <c r="D97" s="82"/>
      <c r="E97" s="83"/>
      <c r="F97" s="83"/>
      <c r="G97" s="84"/>
      <c r="H97" s="85"/>
      <c r="I97" s="86"/>
      <c r="J97" s="87"/>
      <c r="K97" s="133">
        <f t="shared" si="6"/>
        <v>0</v>
      </c>
      <c r="L97" s="134">
        <f t="shared" si="7"/>
        <v>0</v>
      </c>
      <c r="M97" s="133">
        <f t="shared" si="8"/>
        <v>0</v>
      </c>
      <c r="N97" s="134">
        <f t="shared" si="9"/>
        <v>0</v>
      </c>
      <c r="P97" s="160"/>
      <c r="Q97" s="160"/>
      <c r="R97" s="160"/>
      <c r="S97" s="160"/>
      <c r="T97" s="160"/>
      <c r="U97" s="160"/>
      <c r="V97" s="160"/>
      <c r="W97" s="160"/>
      <c r="X97" s="160"/>
    </row>
    <row r="98" spans="1:14" ht="15" customHeight="1" thickTop="1">
      <c r="A98" s="53"/>
      <c r="C98" s="19"/>
      <c r="D98" s="11"/>
      <c r="E98" s="24"/>
      <c r="F98" s="22"/>
      <c r="G98" s="45"/>
      <c r="H98" s="45"/>
      <c r="I98" s="45"/>
      <c r="J98" s="45"/>
      <c r="K98" s="45"/>
      <c r="L98" s="45"/>
      <c r="M98" s="45"/>
      <c r="N98" s="45"/>
    </row>
  </sheetData>
  <sheetProtection password="CF76" sheet="1"/>
  <autoFilter ref="A8:N97"/>
  <mergeCells count="4">
    <mergeCell ref="A3:J3"/>
    <mergeCell ref="P4:Q4"/>
    <mergeCell ref="S4:T4"/>
    <mergeCell ref="V4:W4"/>
  </mergeCells>
  <printOptions horizontalCentered="1"/>
  <pageMargins left="0.984251968503937" right="0.3937007874015748" top="0.5905511811023623" bottom="0.5905511811023623" header="0.1968503937007874" footer="0"/>
  <pageSetup blackAndWhite="1" fitToHeight="10" fitToWidth="1" horizontalDpi="600" verticalDpi="600" orientation="portrait" paperSize="9" scale="61" r:id="rId1"/>
  <headerFooter alignWithMargins="0">
    <oddHeader>&amp;CСтраница &amp;P из &amp;N</oddHeader>
    <oddFooter>&amp;Cдля филиала в ХМАО-Югре</oddFooter>
  </headerFooter>
  <rowBreaks count="1" manualBreakCount="1">
    <brk id="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W77"/>
  <sheetViews>
    <sheetView showZeros="0" tabSelected="1" view="pageBreakPreview" zoomScaleSheetLayoutView="100" zoomScalePageLayoutView="0" workbookViewId="0" topLeftCell="A1">
      <selection activeCell="P1" sqref="P1:X16384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4" width="13.00390625" style="0" hidden="1" customWidth="1" outlineLevel="1"/>
    <col min="5" max="5" width="6.75390625" style="0" hidden="1" customWidth="1" outlineLevel="1"/>
    <col min="6" max="6" width="8.25390625" style="0" hidden="1" customWidth="1" outlineLevel="1"/>
    <col min="7" max="8" width="10.0039062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  <col min="16" max="17" width="11.75390625" style="0" hidden="1" customWidth="1"/>
    <col min="18" max="18" width="0" style="0" hidden="1" customWidth="1"/>
    <col min="19" max="20" width="11.75390625" style="0" hidden="1" customWidth="1"/>
    <col min="21" max="21" width="1.625" style="149" hidden="1" customWidth="1"/>
    <col min="22" max="23" width="11.75390625" style="0" hidden="1" customWidth="1"/>
    <col min="24" max="24" width="0" style="0" hidden="1" customWidth="1"/>
  </cols>
  <sheetData>
    <row r="1" spans="1:23" ht="25.5" customHeight="1">
      <c r="A1" s="38" t="s">
        <v>165</v>
      </c>
      <c r="B1" s="21"/>
      <c r="C1" s="1"/>
      <c r="D1" s="1"/>
      <c r="E1" s="56"/>
      <c r="F1" s="56"/>
      <c r="G1" s="20"/>
      <c r="H1" s="20"/>
      <c r="I1" s="20"/>
      <c r="J1" s="21"/>
      <c r="K1" s="20"/>
      <c r="L1" s="21"/>
      <c r="M1" s="20"/>
      <c r="N1" s="21"/>
      <c r="P1" s="147"/>
      <c r="Q1" s="147"/>
      <c r="R1" s="147"/>
      <c r="S1" s="147"/>
      <c r="T1" s="147"/>
      <c r="U1" s="148"/>
      <c r="V1" s="147"/>
      <c r="W1" s="147"/>
    </row>
    <row r="2" spans="1:23" ht="9" customHeight="1">
      <c r="A2" s="53"/>
      <c r="C2" s="19"/>
      <c r="D2" s="11"/>
      <c r="E2" s="24"/>
      <c r="F2" s="22"/>
      <c r="G2" s="45"/>
      <c r="H2" s="45"/>
      <c r="I2" s="45"/>
      <c r="J2" s="45"/>
      <c r="K2" s="45"/>
      <c r="L2" s="45"/>
      <c r="M2" s="45"/>
      <c r="N2" s="45"/>
      <c r="P2" s="1"/>
      <c r="Q2" s="1"/>
      <c r="S2" s="1"/>
      <c r="T2" s="1"/>
      <c r="V2" s="1"/>
      <c r="W2" s="1"/>
    </row>
    <row r="3" spans="1:23" ht="12.75">
      <c r="A3" s="1" t="s">
        <v>102</v>
      </c>
      <c r="B3" s="1"/>
      <c r="C3" s="21"/>
      <c r="D3" s="10"/>
      <c r="E3" s="50"/>
      <c r="F3" s="51"/>
      <c r="G3" s="49"/>
      <c r="H3" s="49"/>
      <c r="I3" s="49"/>
      <c r="J3" s="49"/>
      <c r="K3" s="49"/>
      <c r="L3" s="132">
        <v>0.5</v>
      </c>
      <c r="M3" s="1"/>
      <c r="N3" s="132">
        <v>0.4</v>
      </c>
      <c r="P3" s="1"/>
      <c r="Q3" s="1"/>
      <c r="S3" s="1"/>
      <c r="T3" s="1"/>
      <c r="V3" s="1"/>
      <c r="W3" s="1"/>
    </row>
    <row r="4" spans="1:14" ht="14.25" customHeight="1">
      <c r="A4" s="1" t="s">
        <v>103</v>
      </c>
      <c r="B4" s="1"/>
      <c r="C4" s="21"/>
      <c r="D4" s="10"/>
      <c r="E4" s="50"/>
      <c r="F4" s="51"/>
      <c r="G4" s="49"/>
      <c r="H4" s="49"/>
      <c r="I4" s="49"/>
      <c r="J4" s="49"/>
      <c r="K4" s="49"/>
      <c r="L4" s="49"/>
      <c r="M4" s="49"/>
      <c r="N4" s="49"/>
    </row>
    <row r="5" spans="1:23" ht="11.25" customHeight="1" thickBot="1">
      <c r="A5" s="36"/>
      <c r="B5" s="1"/>
      <c r="C5" s="21"/>
      <c r="D5" s="10"/>
      <c r="E5" s="50"/>
      <c r="F5" s="51"/>
      <c r="G5" s="49"/>
      <c r="H5" s="49"/>
      <c r="I5" s="49"/>
      <c r="J5" s="49"/>
      <c r="K5" s="49"/>
      <c r="L5" s="49"/>
      <c r="M5" s="49"/>
      <c r="N5" s="49"/>
      <c r="P5" s="180" t="s">
        <v>177</v>
      </c>
      <c r="Q5" s="180"/>
      <c r="S5" s="180" t="s">
        <v>178</v>
      </c>
      <c r="T5" s="180"/>
      <c r="V5" s="180" t="s">
        <v>179</v>
      </c>
      <c r="W5" s="180"/>
    </row>
    <row r="6" spans="1:23" ht="13.5" thickTop="1">
      <c r="A6" s="100"/>
      <c r="B6" s="113" t="s">
        <v>0</v>
      </c>
      <c r="C6" s="65" t="s">
        <v>1</v>
      </c>
      <c r="D6" s="66" t="s">
        <v>2</v>
      </c>
      <c r="E6" s="67" t="s">
        <v>3</v>
      </c>
      <c r="F6" s="68" t="s">
        <v>4</v>
      </c>
      <c r="G6" s="67" t="s">
        <v>5</v>
      </c>
      <c r="H6" s="69" t="s">
        <v>6</v>
      </c>
      <c r="I6" s="70" t="s">
        <v>7</v>
      </c>
      <c r="J6" s="71"/>
      <c r="K6" s="135" t="s">
        <v>7</v>
      </c>
      <c r="L6" s="71"/>
      <c r="M6" s="135" t="s">
        <v>7</v>
      </c>
      <c r="N6" s="71"/>
      <c r="P6" s="150" t="s">
        <v>7</v>
      </c>
      <c r="Q6" s="151"/>
      <c r="S6" s="150" t="s">
        <v>7</v>
      </c>
      <c r="T6" s="151"/>
      <c r="V6" s="150" t="s">
        <v>7</v>
      </c>
      <c r="W6" s="151"/>
    </row>
    <row r="7" spans="1:23" ht="12.75">
      <c r="A7" s="101"/>
      <c r="B7" s="114" t="s">
        <v>8</v>
      </c>
      <c r="C7" s="3" t="s">
        <v>9</v>
      </c>
      <c r="D7" s="4" t="s">
        <v>10</v>
      </c>
      <c r="E7" s="72" t="s">
        <v>11</v>
      </c>
      <c r="F7" s="41" t="s">
        <v>12</v>
      </c>
      <c r="G7" s="72" t="s">
        <v>13</v>
      </c>
      <c r="H7" s="16" t="s">
        <v>14</v>
      </c>
      <c r="I7" s="40" t="s">
        <v>15</v>
      </c>
      <c r="J7" s="73" t="s">
        <v>16</v>
      </c>
      <c r="K7" s="136" t="s">
        <v>15</v>
      </c>
      <c r="L7" s="73" t="s">
        <v>16</v>
      </c>
      <c r="M7" s="136" t="s">
        <v>15</v>
      </c>
      <c r="N7" s="73" t="s">
        <v>16</v>
      </c>
      <c r="P7" s="152" t="s">
        <v>15</v>
      </c>
      <c r="Q7" s="153" t="s">
        <v>16</v>
      </c>
      <c r="S7" s="152" t="s">
        <v>15</v>
      </c>
      <c r="T7" s="153" t="s">
        <v>16</v>
      </c>
      <c r="V7" s="152" t="s">
        <v>15</v>
      </c>
      <c r="W7" s="153" t="s">
        <v>16</v>
      </c>
    </row>
    <row r="8" spans="1:23" ht="12.75">
      <c r="A8" s="101"/>
      <c r="B8" s="2"/>
      <c r="C8" s="3"/>
      <c r="D8" s="4" t="s">
        <v>17</v>
      </c>
      <c r="E8" s="72" t="s">
        <v>18</v>
      </c>
      <c r="F8" s="41" t="s">
        <v>19</v>
      </c>
      <c r="G8" s="72" t="s">
        <v>20</v>
      </c>
      <c r="H8" s="16" t="s">
        <v>18</v>
      </c>
      <c r="I8" s="16" t="s">
        <v>21</v>
      </c>
      <c r="J8" s="74" t="s">
        <v>22</v>
      </c>
      <c r="K8" s="137" t="s">
        <v>21</v>
      </c>
      <c r="L8" s="74" t="s">
        <v>22</v>
      </c>
      <c r="M8" s="137" t="s">
        <v>21</v>
      </c>
      <c r="N8" s="74" t="s">
        <v>22</v>
      </c>
      <c r="P8" s="154" t="s">
        <v>21</v>
      </c>
      <c r="Q8" s="155" t="s">
        <v>22</v>
      </c>
      <c r="S8" s="154" t="s">
        <v>21</v>
      </c>
      <c r="T8" s="155" t="s">
        <v>22</v>
      </c>
      <c r="V8" s="154" t="s">
        <v>21</v>
      </c>
      <c r="W8" s="155" t="s">
        <v>22</v>
      </c>
    </row>
    <row r="9" spans="1:23" ht="13.5" customHeight="1">
      <c r="A9" s="102"/>
      <c r="B9" s="8"/>
      <c r="C9" s="18"/>
      <c r="D9" s="9"/>
      <c r="E9" s="64">
        <v>1.1</v>
      </c>
      <c r="F9" s="43" t="s">
        <v>23</v>
      </c>
      <c r="G9" s="35" t="s">
        <v>18</v>
      </c>
      <c r="H9" s="131">
        <f>1+0.1+0.342+1.565</f>
        <v>3.007</v>
      </c>
      <c r="I9" s="34" t="s">
        <v>24</v>
      </c>
      <c r="J9" s="75" t="s">
        <v>25</v>
      </c>
      <c r="K9" s="138" t="s">
        <v>24</v>
      </c>
      <c r="L9" s="75" t="s">
        <v>25</v>
      </c>
      <c r="M9" s="138" t="s">
        <v>24</v>
      </c>
      <c r="N9" s="75" t="s">
        <v>25</v>
      </c>
      <c r="P9" s="156" t="s">
        <v>24</v>
      </c>
      <c r="Q9" s="157" t="s">
        <v>25</v>
      </c>
      <c r="S9" s="156" t="s">
        <v>24</v>
      </c>
      <c r="T9" s="157" t="s">
        <v>25</v>
      </c>
      <c r="V9" s="156" t="s">
        <v>24</v>
      </c>
      <c r="W9" s="157" t="s">
        <v>25</v>
      </c>
    </row>
    <row r="10" spans="1:23" ht="13.5" customHeight="1">
      <c r="A10" s="111" t="s">
        <v>104</v>
      </c>
      <c r="B10" s="13" t="s">
        <v>105</v>
      </c>
      <c r="C10" s="7"/>
      <c r="D10" s="11"/>
      <c r="E10" s="5"/>
      <c r="F10" s="63"/>
      <c r="G10" s="44"/>
      <c r="H10" s="45"/>
      <c r="I10" s="44"/>
      <c r="J10" s="104"/>
      <c r="K10" s="139"/>
      <c r="L10" s="104"/>
      <c r="M10" s="139"/>
      <c r="N10" s="104"/>
      <c r="P10" s="7"/>
      <c r="Q10" s="158"/>
      <c r="S10" s="7"/>
      <c r="T10" s="158">
        <v>1.298</v>
      </c>
      <c r="V10" s="7"/>
      <c r="W10" s="158">
        <v>1.298</v>
      </c>
    </row>
    <row r="11" spans="1:23" ht="14.25" customHeight="1">
      <c r="A11" s="111"/>
      <c r="B11" s="13" t="s">
        <v>106</v>
      </c>
      <c r="C11" s="7" t="s">
        <v>107</v>
      </c>
      <c r="D11" s="11" t="s">
        <v>108</v>
      </c>
      <c r="E11" s="17">
        <f>'[1]ФОТ'!$AB$230*1.05</f>
        <v>231.7371852791878</v>
      </c>
      <c r="F11" s="17">
        <v>2.65</v>
      </c>
      <c r="G11" s="44">
        <f>E11*F11</f>
        <v>614.1035409898476</v>
      </c>
      <c r="H11" s="44">
        <f>G11*H9</f>
        <v>1846.6093477564718</v>
      </c>
      <c r="I11" s="59">
        <f>ROUND(H11*1.25,0)</f>
        <v>2308</v>
      </c>
      <c r="J11" s="76"/>
      <c r="K11" s="133">
        <f>I11*$L$3</f>
        <v>1154</v>
      </c>
      <c r="L11" s="134">
        <f>J11*$L$3</f>
        <v>0</v>
      </c>
      <c r="M11" s="133">
        <f>I11*$N$3</f>
        <v>923.2</v>
      </c>
      <c r="N11" s="134">
        <f>J11*$N$3</f>
        <v>0</v>
      </c>
      <c r="P11" s="159"/>
      <c r="Q11" s="105"/>
      <c r="S11" s="159">
        <f>I11-P11</f>
        <v>2308</v>
      </c>
      <c r="T11" s="159">
        <f>J11-Q11</f>
        <v>0</v>
      </c>
      <c r="V11" s="159" t="e">
        <f>I11/P11*100</f>
        <v>#DIV/0!</v>
      </c>
      <c r="W11" s="159" t="e">
        <f>J11/Q11*100</f>
        <v>#DIV/0!</v>
      </c>
    </row>
    <row r="12" spans="1:23" ht="13.5" customHeight="1">
      <c r="A12" s="111"/>
      <c r="B12" s="13" t="s">
        <v>109</v>
      </c>
      <c r="C12" s="7"/>
      <c r="D12" s="11"/>
      <c r="E12" s="5"/>
      <c r="F12" s="17"/>
      <c r="G12" s="44"/>
      <c r="H12" s="45"/>
      <c r="I12" s="59"/>
      <c r="J12" s="76"/>
      <c r="K12" s="133">
        <f aca="true" t="shared" si="0" ref="K12:K75">I12*$L$3</f>
        <v>0</v>
      </c>
      <c r="L12" s="134">
        <f aca="true" t="shared" si="1" ref="L12:L75">J12*$L$3</f>
        <v>0</v>
      </c>
      <c r="M12" s="133">
        <f aca="true" t="shared" si="2" ref="M12:M75">I12*$N$3</f>
        <v>0</v>
      </c>
      <c r="N12" s="134">
        <f aca="true" t="shared" si="3" ref="N12:N75">J12*$N$3</f>
        <v>0</v>
      </c>
      <c r="P12" s="159"/>
      <c r="Q12" s="105"/>
      <c r="S12" s="159">
        <f aca="true" t="shared" si="4" ref="S12:S74">I12-P12</f>
        <v>0</v>
      </c>
      <c r="T12" s="159">
        <f aca="true" t="shared" si="5" ref="T12:T74">J12-Q12</f>
        <v>0</v>
      </c>
      <c r="V12" s="159" t="e">
        <f aca="true" t="shared" si="6" ref="V12:V74">I12/P12*100</f>
        <v>#DIV/0!</v>
      </c>
      <c r="W12" s="159" t="e">
        <f aca="true" t="shared" si="7" ref="W12:W74">J12/Q12*100</f>
        <v>#DIV/0!</v>
      </c>
    </row>
    <row r="13" spans="1:23" ht="14.25" customHeight="1">
      <c r="A13" s="111"/>
      <c r="B13" s="13" t="s">
        <v>110</v>
      </c>
      <c r="C13" s="7" t="s">
        <v>107</v>
      </c>
      <c r="D13" s="11" t="s">
        <v>108</v>
      </c>
      <c r="E13" s="17">
        <f>E11</f>
        <v>231.7371852791878</v>
      </c>
      <c r="F13" s="17">
        <v>0.35</v>
      </c>
      <c r="G13" s="44">
        <f>E13*F13</f>
        <v>81.10801484771572</v>
      </c>
      <c r="H13" s="44">
        <f>G13*H9</f>
        <v>243.8918006470812</v>
      </c>
      <c r="I13" s="59">
        <f>ROUND(H13*1.25,0)</f>
        <v>305</v>
      </c>
      <c r="J13" s="76"/>
      <c r="K13" s="133">
        <f t="shared" si="0"/>
        <v>152.5</v>
      </c>
      <c r="L13" s="134">
        <f t="shared" si="1"/>
        <v>0</v>
      </c>
      <c r="M13" s="133">
        <f t="shared" si="2"/>
        <v>122</v>
      </c>
      <c r="N13" s="134">
        <f t="shared" si="3"/>
        <v>0</v>
      </c>
      <c r="P13" s="159"/>
      <c r="Q13" s="105"/>
      <c r="S13" s="159">
        <f t="shared" si="4"/>
        <v>305</v>
      </c>
      <c r="T13" s="159">
        <f t="shared" si="5"/>
        <v>0</v>
      </c>
      <c r="V13" s="159" t="e">
        <f t="shared" si="6"/>
        <v>#DIV/0!</v>
      </c>
      <c r="W13" s="159" t="e">
        <f t="shared" si="7"/>
        <v>#DIV/0!</v>
      </c>
    </row>
    <row r="14" spans="1:23" ht="14.25" customHeight="1">
      <c r="A14" s="111"/>
      <c r="B14" s="13" t="s">
        <v>111</v>
      </c>
      <c r="C14" s="7" t="s">
        <v>33</v>
      </c>
      <c r="D14" s="11" t="s">
        <v>108</v>
      </c>
      <c r="E14" s="17">
        <f>E13</f>
        <v>231.7371852791878</v>
      </c>
      <c r="F14" s="17">
        <v>0.5</v>
      </c>
      <c r="G14" s="44">
        <f>E14*F14</f>
        <v>115.8685926395939</v>
      </c>
      <c r="H14" s="44">
        <f>G14*H9</f>
        <v>348.4168580672589</v>
      </c>
      <c r="I14" s="59">
        <f>ROUND(H14*1.25,0)</f>
        <v>436</v>
      </c>
      <c r="J14" s="76"/>
      <c r="K14" s="133">
        <f t="shared" si="0"/>
        <v>218</v>
      </c>
      <c r="L14" s="134">
        <f t="shared" si="1"/>
        <v>0</v>
      </c>
      <c r="M14" s="133">
        <f t="shared" si="2"/>
        <v>174.4</v>
      </c>
      <c r="N14" s="134">
        <f t="shared" si="3"/>
        <v>0</v>
      </c>
      <c r="P14" s="159"/>
      <c r="Q14" s="105"/>
      <c r="S14" s="159">
        <f t="shared" si="4"/>
        <v>436</v>
      </c>
      <c r="T14" s="159">
        <f t="shared" si="5"/>
        <v>0</v>
      </c>
      <c r="V14" s="159" t="e">
        <f t="shared" si="6"/>
        <v>#DIV/0!</v>
      </c>
      <c r="W14" s="159" t="e">
        <f t="shared" si="7"/>
        <v>#DIV/0!</v>
      </c>
    </row>
    <row r="15" spans="1:23" ht="14.25" customHeight="1">
      <c r="A15" s="111"/>
      <c r="B15" s="13" t="s">
        <v>112</v>
      </c>
      <c r="C15" s="7" t="s">
        <v>33</v>
      </c>
      <c r="D15" s="11" t="s">
        <v>108</v>
      </c>
      <c r="E15" s="17">
        <f>E14</f>
        <v>231.7371852791878</v>
      </c>
      <c r="F15" s="17">
        <v>0.72</v>
      </c>
      <c r="G15" s="44">
        <f>E15*F15</f>
        <v>166.8507734010152</v>
      </c>
      <c r="H15" s="44">
        <f>G15*H9</f>
        <v>501.72027561685275</v>
      </c>
      <c r="I15" s="59">
        <f>ROUND(H15*1.25,0)</f>
        <v>627</v>
      </c>
      <c r="J15" s="76"/>
      <c r="K15" s="133">
        <f t="shared" si="0"/>
        <v>313.5</v>
      </c>
      <c r="L15" s="134">
        <f t="shared" si="1"/>
        <v>0</v>
      </c>
      <c r="M15" s="133">
        <f t="shared" si="2"/>
        <v>250.8</v>
      </c>
      <c r="N15" s="134">
        <f t="shared" si="3"/>
        <v>0</v>
      </c>
      <c r="P15" s="159"/>
      <c r="Q15" s="105"/>
      <c r="S15" s="159">
        <f t="shared" si="4"/>
        <v>627</v>
      </c>
      <c r="T15" s="159">
        <f t="shared" si="5"/>
        <v>0</v>
      </c>
      <c r="V15" s="159" t="e">
        <f t="shared" si="6"/>
        <v>#DIV/0!</v>
      </c>
      <c r="W15" s="159" t="e">
        <f t="shared" si="7"/>
        <v>#DIV/0!</v>
      </c>
    </row>
    <row r="16" spans="1:23" ht="14.25" customHeight="1">
      <c r="A16" s="111"/>
      <c r="B16" s="13" t="s">
        <v>113</v>
      </c>
      <c r="C16" s="7" t="s">
        <v>33</v>
      </c>
      <c r="D16" s="11" t="s">
        <v>108</v>
      </c>
      <c r="E16" s="17">
        <f>E15</f>
        <v>231.7371852791878</v>
      </c>
      <c r="F16" s="17">
        <v>1.08</v>
      </c>
      <c r="G16" s="44">
        <f>E16*F16</f>
        <v>250.27616010152283</v>
      </c>
      <c r="H16" s="44">
        <f>G16*H9</f>
        <v>752.5804134252792</v>
      </c>
      <c r="I16" s="59">
        <f>ROUND(H16*1.25,0)</f>
        <v>941</v>
      </c>
      <c r="J16" s="76"/>
      <c r="K16" s="133">
        <f t="shared" si="0"/>
        <v>470.5</v>
      </c>
      <c r="L16" s="134">
        <f t="shared" si="1"/>
        <v>0</v>
      </c>
      <c r="M16" s="133">
        <f t="shared" si="2"/>
        <v>376.40000000000003</v>
      </c>
      <c r="N16" s="134">
        <f t="shared" si="3"/>
        <v>0</v>
      </c>
      <c r="P16" s="159"/>
      <c r="Q16" s="105"/>
      <c r="S16" s="159">
        <f t="shared" si="4"/>
        <v>941</v>
      </c>
      <c r="T16" s="159">
        <f t="shared" si="5"/>
        <v>0</v>
      </c>
      <c r="V16" s="159" t="e">
        <f t="shared" si="6"/>
        <v>#DIV/0!</v>
      </c>
      <c r="W16" s="159" t="e">
        <f t="shared" si="7"/>
        <v>#DIV/0!</v>
      </c>
    </row>
    <row r="17" spans="1:23" ht="12.75">
      <c r="A17" s="111"/>
      <c r="B17" s="13"/>
      <c r="C17" s="7"/>
      <c r="D17" s="11"/>
      <c r="E17" s="5"/>
      <c r="F17" s="17"/>
      <c r="G17" s="44"/>
      <c r="H17" s="45"/>
      <c r="I17" s="59"/>
      <c r="J17" s="77"/>
      <c r="K17" s="133">
        <f t="shared" si="0"/>
        <v>0</v>
      </c>
      <c r="L17" s="134">
        <f t="shared" si="1"/>
        <v>0</v>
      </c>
      <c r="M17" s="133">
        <f t="shared" si="2"/>
        <v>0</v>
      </c>
      <c r="N17" s="134">
        <f t="shared" si="3"/>
        <v>0</v>
      </c>
      <c r="P17" s="159"/>
      <c r="Q17" s="105"/>
      <c r="S17" s="159">
        <f t="shared" si="4"/>
        <v>0</v>
      </c>
      <c r="T17" s="159">
        <f t="shared" si="5"/>
        <v>0</v>
      </c>
      <c r="V17" s="159" t="e">
        <f t="shared" si="6"/>
        <v>#DIV/0!</v>
      </c>
      <c r="W17" s="159" t="e">
        <f t="shared" si="7"/>
        <v>#DIV/0!</v>
      </c>
    </row>
    <row r="18" spans="1:23" ht="21" customHeight="1">
      <c r="A18" s="111" t="s">
        <v>114</v>
      </c>
      <c r="B18" s="13" t="s">
        <v>115</v>
      </c>
      <c r="C18" s="7" t="s">
        <v>107</v>
      </c>
      <c r="D18" s="11" t="s">
        <v>108</v>
      </c>
      <c r="E18" s="17">
        <f>E16</f>
        <v>231.7371852791878</v>
      </c>
      <c r="F18" s="17">
        <v>3.37</v>
      </c>
      <c r="G18" s="44">
        <f>E18*F18</f>
        <v>780.9543143908629</v>
      </c>
      <c r="H18" s="44">
        <f>G18*H9</f>
        <v>2348.329623373325</v>
      </c>
      <c r="I18" s="59">
        <f>ROUND(H18*1.25,0)</f>
        <v>2935</v>
      </c>
      <c r="J18" s="76"/>
      <c r="K18" s="133">
        <f t="shared" si="0"/>
        <v>1467.5</v>
      </c>
      <c r="L18" s="134">
        <f t="shared" si="1"/>
        <v>0</v>
      </c>
      <c r="M18" s="133">
        <f t="shared" si="2"/>
        <v>1174</v>
      </c>
      <c r="N18" s="134">
        <f t="shared" si="3"/>
        <v>0</v>
      </c>
      <c r="P18" s="159"/>
      <c r="Q18" s="105"/>
      <c r="S18" s="159">
        <f t="shared" si="4"/>
        <v>2935</v>
      </c>
      <c r="T18" s="159">
        <f t="shared" si="5"/>
        <v>0</v>
      </c>
      <c r="V18" s="159" t="e">
        <f t="shared" si="6"/>
        <v>#DIV/0!</v>
      </c>
      <c r="W18" s="159" t="e">
        <f t="shared" si="7"/>
        <v>#DIV/0!</v>
      </c>
    </row>
    <row r="19" spans="1:23" ht="12.75" customHeight="1">
      <c r="A19" s="111"/>
      <c r="B19" s="13" t="s">
        <v>109</v>
      </c>
      <c r="C19" s="7"/>
      <c r="D19" s="11"/>
      <c r="E19" s="5"/>
      <c r="F19" s="17"/>
      <c r="G19" s="44"/>
      <c r="H19" s="45"/>
      <c r="I19" s="59"/>
      <c r="J19" s="77"/>
      <c r="K19" s="133">
        <f t="shared" si="0"/>
        <v>0</v>
      </c>
      <c r="L19" s="134">
        <f t="shared" si="1"/>
        <v>0</v>
      </c>
      <c r="M19" s="133">
        <f t="shared" si="2"/>
        <v>0</v>
      </c>
      <c r="N19" s="134">
        <f t="shared" si="3"/>
        <v>0</v>
      </c>
      <c r="P19" s="159"/>
      <c r="Q19" s="105"/>
      <c r="S19" s="159">
        <f t="shared" si="4"/>
        <v>0</v>
      </c>
      <c r="T19" s="159">
        <f t="shared" si="5"/>
        <v>0</v>
      </c>
      <c r="V19" s="159" t="e">
        <f t="shared" si="6"/>
        <v>#DIV/0!</v>
      </c>
      <c r="W19" s="159" t="e">
        <f t="shared" si="7"/>
        <v>#DIV/0!</v>
      </c>
    </row>
    <row r="20" spans="1:23" ht="14.25" customHeight="1">
      <c r="A20" s="111"/>
      <c r="B20" s="13" t="s">
        <v>110</v>
      </c>
      <c r="C20" s="7" t="s">
        <v>33</v>
      </c>
      <c r="D20" s="11" t="s">
        <v>108</v>
      </c>
      <c r="E20" s="17">
        <f>E18</f>
        <v>231.7371852791878</v>
      </c>
      <c r="F20" s="17">
        <v>0.35</v>
      </c>
      <c r="G20" s="44">
        <f>E20*F20</f>
        <v>81.10801484771572</v>
      </c>
      <c r="H20" s="44">
        <f>G20*H9</f>
        <v>243.8918006470812</v>
      </c>
      <c r="I20" s="59">
        <f>ROUND(H20*1.25,0)</f>
        <v>305</v>
      </c>
      <c r="J20" s="76"/>
      <c r="K20" s="133">
        <f t="shared" si="0"/>
        <v>152.5</v>
      </c>
      <c r="L20" s="134">
        <f t="shared" si="1"/>
        <v>0</v>
      </c>
      <c r="M20" s="133">
        <f t="shared" si="2"/>
        <v>122</v>
      </c>
      <c r="N20" s="134">
        <f t="shared" si="3"/>
        <v>0</v>
      </c>
      <c r="P20" s="159"/>
      <c r="Q20" s="105"/>
      <c r="S20" s="159">
        <f t="shared" si="4"/>
        <v>305</v>
      </c>
      <c r="T20" s="159">
        <f t="shared" si="5"/>
        <v>0</v>
      </c>
      <c r="V20" s="159" t="e">
        <f t="shared" si="6"/>
        <v>#DIV/0!</v>
      </c>
      <c r="W20" s="159" t="e">
        <f t="shared" si="7"/>
        <v>#DIV/0!</v>
      </c>
    </row>
    <row r="21" spans="1:23" ht="14.25" customHeight="1">
      <c r="A21" s="111"/>
      <c r="B21" s="13" t="s">
        <v>111</v>
      </c>
      <c r="C21" s="7" t="s">
        <v>33</v>
      </c>
      <c r="D21" s="11" t="s">
        <v>108</v>
      </c>
      <c r="E21" s="17">
        <f>E20</f>
        <v>231.7371852791878</v>
      </c>
      <c r="F21" s="17">
        <v>0.5</v>
      </c>
      <c r="G21" s="44">
        <f>E21*F21</f>
        <v>115.8685926395939</v>
      </c>
      <c r="H21" s="44">
        <f>G21*H9</f>
        <v>348.4168580672589</v>
      </c>
      <c r="I21" s="59">
        <f>ROUND(H21*1.25,0)</f>
        <v>436</v>
      </c>
      <c r="J21" s="76"/>
      <c r="K21" s="133">
        <f t="shared" si="0"/>
        <v>218</v>
      </c>
      <c r="L21" s="134">
        <f t="shared" si="1"/>
        <v>0</v>
      </c>
      <c r="M21" s="133">
        <f t="shared" si="2"/>
        <v>174.4</v>
      </c>
      <c r="N21" s="134">
        <f t="shared" si="3"/>
        <v>0</v>
      </c>
      <c r="P21" s="159"/>
      <c r="Q21" s="105"/>
      <c r="S21" s="159">
        <f t="shared" si="4"/>
        <v>436</v>
      </c>
      <c r="T21" s="159">
        <f t="shared" si="5"/>
        <v>0</v>
      </c>
      <c r="V21" s="159" t="e">
        <f t="shared" si="6"/>
        <v>#DIV/0!</v>
      </c>
      <c r="W21" s="159" t="e">
        <f t="shared" si="7"/>
        <v>#DIV/0!</v>
      </c>
    </row>
    <row r="22" spans="1:23" ht="14.25" customHeight="1">
      <c r="A22" s="111"/>
      <c r="B22" s="13" t="s">
        <v>112</v>
      </c>
      <c r="C22" s="7" t="s">
        <v>33</v>
      </c>
      <c r="D22" s="11" t="s">
        <v>108</v>
      </c>
      <c r="E22" s="17">
        <f>E21</f>
        <v>231.7371852791878</v>
      </c>
      <c r="F22" s="17">
        <v>1.08</v>
      </c>
      <c r="G22" s="44">
        <f>E22*F22</f>
        <v>250.27616010152283</v>
      </c>
      <c r="H22" s="44">
        <f>G22*H9</f>
        <v>752.5804134252792</v>
      </c>
      <c r="I22" s="59">
        <f>ROUND(H22*1.25,0)</f>
        <v>941</v>
      </c>
      <c r="J22" s="76"/>
      <c r="K22" s="133">
        <f t="shared" si="0"/>
        <v>470.5</v>
      </c>
      <c r="L22" s="134">
        <f t="shared" si="1"/>
        <v>0</v>
      </c>
      <c r="M22" s="133">
        <f t="shared" si="2"/>
        <v>376.40000000000003</v>
      </c>
      <c r="N22" s="134">
        <f t="shared" si="3"/>
        <v>0</v>
      </c>
      <c r="P22" s="159"/>
      <c r="Q22" s="105"/>
      <c r="S22" s="159">
        <f t="shared" si="4"/>
        <v>941</v>
      </c>
      <c r="T22" s="159">
        <f t="shared" si="5"/>
        <v>0</v>
      </c>
      <c r="V22" s="159" t="e">
        <f t="shared" si="6"/>
        <v>#DIV/0!</v>
      </c>
      <c r="W22" s="159" t="e">
        <f t="shared" si="7"/>
        <v>#DIV/0!</v>
      </c>
    </row>
    <row r="23" spans="1:23" ht="14.25" customHeight="1">
      <c r="A23" s="111"/>
      <c r="B23" s="13" t="s">
        <v>113</v>
      </c>
      <c r="C23" s="7" t="s">
        <v>33</v>
      </c>
      <c r="D23" s="11" t="s">
        <v>108</v>
      </c>
      <c r="E23" s="17">
        <f>E22</f>
        <v>231.7371852791878</v>
      </c>
      <c r="F23" s="17">
        <v>1.44</v>
      </c>
      <c r="G23" s="44">
        <f>E23*F23</f>
        <v>333.7015468020304</v>
      </c>
      <c r="H23" s="44">
        <f>G23*H9</f>
        <v>1003.4405512337055</v>
      </c>
      <c r="I23" s="59">
        <f>ROUND(H23*1.25,0)</f>
        <v>1254</v>
      </c>
      <c r="J23" s="76"/>
      <c r="K23" s="133">
        <f t="shared" si="0"/>
        <v>627</v>
      </c>
      <c r="L23" s="134">
        <f t="shared" si="1"/>
        <v>0</v>
      </c>
      <c r="M23" s="133">
        <f t="shared" si="2"/>
        <v>501.6</v>
      </c>
      <c r="N23" s="134">
        <f t="shared" si="3"/>
        <v>0</v>
      </c>
      <c r="P23" s="159"/>
      <c r="Q23" s="105"/>
      <c r="S23" s="159">
        <f t="shared" si="4"/>
        <v>1254</v>
      </c>
      <c r="T23" s="159">
        <f t="shared" si="5"/>
        <v>0</v>
      </c>
      <c r="V23" s="159" t="e">
        <f t="shared" si="6"/>
        <v>#DIV/0!</v>
      </c>
      <c r="W23" s="159" t="e">
        <f t="shared" si="7"/>
        <v>#DIV/0!</v>
      </c>
    </row>
    <row r="24" spans="1:23" ht="12.75">
      <c r="A24" s="111"/>
      <c r="B24" s="13"/>
      <c r="C24" s="7"/>
      <c r="D24" s="11"/>
      <c r="E24" s="5"/>
      <c r="F24" s="17"/>
      <c r="G24" s="44"/>
      <c r="H24" s="45"/>
      <c r="I24" s="59"/>
      <c r="J24" s="77"/>
      <c r="K24" s="133">
        <f t="shared" si="0"/>
        <v>0</v>
      </c>
      <c r="L24" s="134">
        <f t="shared" si="1"/>
        <v>0</v>
      </c>
      <c r="M24" s="133">
        <f t="shared" si="2"/>
        <v>0</v>
      </c>
      <c r="N24" s="134">
        <f t="shared" si="3"/>
        <v>0</v>
      </c>
      <c r="P24" s="159"/>
      <c r="Q24" s="105"/>
      <c r="S24" s="159">
        <f t="shared" si="4"/>
        <v>0</v>
      </c>
      <c r="T24" s="159">
        <f t="shared" si="5"/>
        <v>0</v>
      </c>
      <c r="V24" s="159" t="e">
        <f t="shared" si="6"/>
        <v>#DIV/0!</v>
      </c>
      <c r="W24" s="159" t="e">
        <f t="shared" si="7"/>
        <v>#DIV/0!</v>
      </c>
    </row>
    <row r="25" spans="1:23" ht="12.75">
      <c r="A25" s="111" t="s">
        <v>116</v>
      </c>
      <c r="B25" s="13" t="s">
        <v>117</v>
      </c>
      <c r="C25" s="7" t="s">
        <v>107</v>
      </c>
      <c r="D25" s="11" t="s">
        <v>108</v>
      </c>
      <c r="E25" s="17">
        <f>E23</f>
        <v>231.7371852791878</v>
      </c>
      <c r="F25" s="17">
        <v>4.09</v>
      </c>
      <c r="G25" s="44">
        <f>E25*F25</f>
        <v>947.805087791878</v>
      </c>
      <c r="H25" s="44">
        <f>G25*H9</f>
        <v>2850.049898990177</v>
      </c>
      <c r="I25" s="59">
        <f>ROUND(H25*1.25,0)</f>
        <v>3563</v>
      </c>
      <c r="J25" s="76"/>
      <c r="K25" s="133">
        <f t="shared" si="0"/>
        <v>1781.5</v>
      </c>
      <c r="L25" s="134">
        <f t="shared" si="1"/>
        <v>0</v>
      </c>
      <c r="M25" s="133">
        <f t="shared" si="2"/>
        <v>1425.2</v>
      </c>
      <c r="N25" s="134">
        <f t="shared" si="3"/>
        <v>0</v>
      </c>
      <c r="P25" s="159"/>
      <c r="Q25" s="105"/>
      <c r="S25" s="159">
        <f t="shared" si="4"/>
        <v>3563</v>
      </c>
      <c r="T25" s="159">
        <f t="shared" si="5"/>
        <v>0</v>
      </c>
      <c r="V25" s="159" t="e">
        <f t="shared" si="6"/>
        <v>#DIV/0!</v>
      </c>
      <c r="W25" s="159" t="e">
        <f t="shared" si="7"/>
        <v>#DIV/0!</v>
      </c>
    </row>
    <row r="26" spans="1:23" ht="14.25" customHeight="1">
      <c r="A26" s="111"/>
      <c r="B26" s="13" t="s">
        <v>109</v>
      </c>
      <c r="C26" s="7"/>
      <c r="D26" s="11"/>
      <c r="E26" s="5"/>
      <c r="F26" s="17"/>
      <c r="G26" s="44"/>
      <c r="H26" s="45"/>
      <c r="I26" s="59"/>
      <c r="J26" s="105"/>
      <c r="K26" s="133">
        <f t="shared" si="0"/>
        <v>0</v>
      </c>
      <c r="L26" s="134">
        <f t="shared" si="1"/>
        <v>0</v>
      </c>
      <c r="M26" s="133">
        <f t="shared" si="2"/>
        <v>0</v>
      </c>
      <c r="N26" s="134">
        <f t="shared" si="3"/>
        <v>0</v>
      </c>
      <c r="P26" s="159"/>
      <c r="Q26" s="105"/>
      <c r="S26" s="159">
        <f t="shared" si="4"/>
        <v>0</v>
      </c>
      <c r="T26" s="159">
        <f t="shared" si="5"/>
        <v>0</v>
      </c>
      <c r="V26" s="159" t="e">
        <f t="shared" si="6"/>
        <v>#DIV/0!</v>
      </c>
      <c r="W26" s="159" t="e">
        <f t="shared" si="7"/>
        <v>#DIV/0!</v>
      </c>
    </row>
    <row r="27" spans="1:23" ht="14.25" customHeight="1">
      <c r="A27" s="97"/>
      <c r="B27" s="13" t="s">
        <v>110</v>
      </c>
      <c r="C27" s="7" t="s">
        <v>33</v>
      </c>
      <c r="D27" s="11" t="s">
        <v>108</v>
      </c>
      <c r="E27" s="17">
        <f>E25</f>
        <v>231.7371852791878</v>
      </c>
      <c r="F27" s="17">
        <v>0.35</v>
      </c>
      <c r="G27" s="44">
        <f>E27*F27</f>
        <v>81.10801484771572</v>
      </c>
      <c r="H27" s="44">
        <f>G27*H9</f>
        <v>243.8918006470812</v>
      </c>
      <c r="I27" s="59">
        <f>ROUND(H27*1.25,0)</f>
        <v>305</v>
      </c>
      <c r="J27" s="77"/>
      <c r="K27" s="133">
        <f t="shared" si="0"/>
        <v>152.5</v>
      </c>
      <c r="L27" s="134">
        <f t="shared" si="1"/>
        <v>0</v>
      </c>
      <c r="M27" s="133">
        <f t="shared" si="2"/>
        <v>122</v>
      </c>
      <c r="N27" s="134">
        <f t="shared" si="3"/>
        <v>0</v>
      </c>
      <c r="P27" s="159"/>
      <c r="Q27" s="105"/>
      <c r="S27" s="159">
        <f t="shared" si="4"/>
        <v>305</v>
      </c>
      <c r="T27" s="159">
        <f t="shared" si="5"/>
        <v>0</v>
      </c>
      <c r="V27" s="159" t="e">
        <f t="shared" si="6"/>
        <v>#DIV/0!</v>
      </c>
      <c r="W27" s="159" t="e">
        <f t="shared" si="7"/>
        <v>#DIV/0!</v>
      </c>
    </row>
    <row r="28" spans="1:23" ht="14.25" customHeight="1">
      <c r="A28" s="97"/>
      <c r="B28" s="13" t="s">
        <v>111</v>
      </c>
      <c r="C28" s="7" t="s">
        <v>33</v>
      </c>
      <c r="D28" s="11" t="s">
        <v>108</v>
      </c>
      <c r="E28" s="17">
        <f>E27</f>
        <v>231.7371852791878</v>
      </c>
      <c r="F28" s="17">
        <v>0.5</v>
      </c>
      <c r="G28" s="44">
        <f>E28*F28</f>
        <v>115.8685926395939</v>
      </c>
      <c r="H28" s="44">
        <f>G28*H9</f>
        <v>348.4168580672589</v>
      </c>
      <c r="I28" s="59">
        <f>ROUND(H28*1.25,0)</f>
        <v>436</v>
      </c>
      <c r="J28" s="77"/>
      <c r="K28" s="133">
        <f t="shared" si="0"/>
        <v>218</v>
      </c>
      <c r="L28" s="134">
        <f t="shared" si="1"/>
        <v>0</v>
      </c>
      <c r="M28" s="133">
        <f t="shared" si="2"/>
        <v>174.4</v>
      </c>
      <c r="N28" s="134">
        <f t="shared" si="3"/>
        <v>0</v>
      </c>
      <c r="P28" s="159"/>
      <c r="Q28" s="105"/>
      <c r="S28" s="159">
        <f t="shared" si="4"/>
        <v>436</v>
      </c>
      <c r="T28" s="159">
        <f t="shared" si="5"/>
        <v>0</v>
      </c>
      <c r="V28" s="159" t="e">
        <f t="shared" si="6"/>
        <v>#DIV/0!</v>
      </c>
      <c r="W28" s="159" t="e">
        <f t="shared" si="7"/>
        <v>#DIV/0!</v>
      </c>
    </row>
    <row r="29" spans="1:23" ht="14.25" customHeight="1">
      <c r="A29" s="97"/>
      <c r="B29" s="13" t="s">
        <v>112</v>
      </c>
      <c r="C29" s="7" t="s">
        <v>33</v>
      </c>
      <c r="D29" s="11" t="s">
        <v>108</v>
      </c>
      <c r="E29" s="17">
        <f>E28</f>
        <v>231.7371852791878</v>
      </c>
      <c r="F29" s="17">
        <v>1.44</v>
      </c>
      <c r="G29" s="44">
        <f>E29*F29</f>
        <v>333.7015468020304</v>
      </c>
      <c r="H29" s="44">
        <f>G29*H9</f>
        <v>1003.4405512337055</v>
      </c>
      <c r="I29" s="59">
        <f>ROUND(H29*1.25,0)</f>
        <v>1254</v>
      </c>
      <c r="J29" s="77"/>
      <c r="K29" s="133">
        <f t="shared" si="0"/>
        <v>627</v>
      </c>
      <c r="L29" s="134">
        <f t="shared" si="1"/>
        <v>0</v>
      </c>
      <c r="M29" s="133">
        <f t="shared" si="2"/>
        <v>501.6</v>
      </c>
      <c r="N29" s="134">
        <f t="shared" si="3"/>
        <v>0</v>
      </c>
      <c r="P29" s="159"/>
      <c r="Q29" s="105"/>
      <c r="S29" s="159">
        <f t="shared" si="4"/>
        <v>1254</v>
      </c>
      <c r="T29" s="159">
        <f t="shared" si="5"/>
        <v>0</v>
      </c>
      <c r="V29" s="159" t="e">
        <f t="shared" si="6"/>
        <v>#DIV/0!</v>
      </c>
      <c r="W29" s="159" t="e">
        <f t="shared" si="7"/>
        <v>#DIV/0!</v>
      </c>
    </row>
    <row r="30" spans="1:23" ht="14.25" customHeight="1">
      <c r="A30" s="97"/>
      <c r="B30" s="13" t="s">
        <v>113</v>
      </c>
      <c r="C30" s="7" t="s">
        <v>33</v>
      </c>
      <c r="D30" s="11" t="s">
        <v>108</v>
      </c>
      <c r="E30" s="17">
        <f>E29</f>
        <v>231.7371852791878</v>
      </c>
      <c r="F30" s="17">
        <v>1.8</v>
      </c>
      <c r="G30" s="44">
        <f>E30*F30</f>
        <v>417.12693350253807</v>
      </c>
      <c r="H30" s="44">
        <f>G30*H9</f>
        <v>1254.300689042132</v>
      </c>
      <c r="I30" s="59">
        <f>ROUND(H30*1.25,0)</f>
        <v>1568</v>
      </c>
      <c r="J30" s="77"/>
      <c r="K30" s="133">
        <f t="shared" si="0"/>
        <v>784</v>
      </c>
      <c r="L30" s="134">
        <f t="shared" si="1"/>
        <v>0</v>
      </c>
      <c r="M30" s="133">
        <f t="shared" si="2"/>
        <v>627.2</v>
      </c>
      <c r="N30" s="134">
        <f t="shared" si="3"/>
        <v>0</v>
      </c>
      <c r="P30" s="159"/>
      <c r="Q30" s="105"/>
      <c r="S30" s="159">
        <f t="shared" si="4"/>
        <v>1568</v>
      </c>
      <c r="T30" s="159">
        <f t="shared" si="5"/>
        <v>0</v>
      </c>
      <c r="V30" s="159" t="e">
        <f t="shared" si="6"/>
        <v>#DIV/0!</v>
      </c>
      <c r="W30" s="159" t="e">
        <f t="shared" si="7"/>
        <v>#DIV/0!</v>
      </c>
    </row>
    <row r="31" spans="1:23" ht="9.75" customHeight="1">
      <c r="A31" s="97"/>
      <c r="B31" s="13"/>
      <c r="C31" s="7"/>
      <c r="D31" s="11"/>
      <c r="E31" s="5"/>
      <c r="F31" s="17"/>
      <c r="G31" s="44"/>
      <c r="H31" s="45"/>
      <c r="I31" s="59"/>
      <c r="J31" s="77"/>
      <c r="K31" s="133">
        <f t="shared" si="0"/>
        <v>0</v>
      </c>
      <c r="L31" s="134">
        <f t="shared" si="1"/>
        <v>0</v>
      </c>
      <c r="M31" s="133">
        <f t="shared" si="2"/>
        <v>0</v>
      </c>
      <c r="N31" s="134">
        <f t="shared" si="3"/>
        <v>0</v>
      </c>
      <c r="P31" s="159"/>
      <c r="Q31" s="105"/>
      <c r="S31" s="159">
        <f t="shared" si="4"/>
        <v>0</v>
      </c>
      <c r="T31" s="159">
        <f t="shared" si="5"/>
        <v>0</v>
      </c>
      <c r="V31" s="159" t="e">
        <f t="shared" si="6"/>
        <v>#DIV/0!</v>
      </c>
      <c r="W31" s="159" t="e">
        <f t="shared" si="7"/>
        <v>#DIV/0!</v>
      </c>
    </row>
    <row r="32" spans="1:23" ht="12.75">
      <c r="A32" s="111" t="s">
        <v>118</v>
      </c>
      <c r="B32" s="13" t="s">
        <v>119</v>
      </c>
      <c r="C32" s="7" t="s">
        <v>107</v>
      </c>
      <c r="D32" s="11" t="s">
        <v>108</v>
      </c>
      <c r="E32" s="17">
        <f>E30</f>
        <v>231.7371852791878</v>
      </c>
      <c r="F32" s="17">
        <v>0.4</v>
      </c>
      <c r="G32" s="44">
        <f>E32*F32</f>
        <v>92.69487411167512</v>
      </c>
      <c r="H32" s="44">
        <f>G32*H9</f>
        <v>278.7334864538071</v>
      </c>
      <c r="I32" s="59">
        <f>ROUND(H32*1.25,0)</f>
        <v>348</v>
      </c>
      <c r="J32" s="76"/>
      <c r="K32" s="133">
        <f t="shared" si="0"/>
        <v>174</v>
      </c>
      <c r="L32" s="134">
        <f t="shared" si="1"/>
        <v>0</v>
      </c>
      <c r="M32" s="133">
        <f t="shared" si="2"/>
        <v>139.20000000000002</v>
      </c>
      <c r="N32" s="134">
        <f t="shared" si="3"/>
        <v>0</v>
      </c>
      <c r="P32" s="159"/>
      <c r="Q32" s="105"/>
      <c r="S32" s="159">
        <f t="shared" si="4"/>
        <v>348</v>
      </c>
      <c r="T32" s="159">
        <f t="shared" si="5"/>
        <v>0</v>
      </c>
      <c r="V32" s="159" t="e">
        <f t="shared" si="6"/>
        <v>#DIV/0!</v>
      </c>
      <c r="W32" s="159" t="e">
        <f t="shared" si="7"/>
        <v>#DIV/0!</v>
      </c>
    </row>
    <row r="33" spans="1:23" ht="14.25" customHeight="1">
      <c r="A33" s="111"/>
      <c r="B33" s="13" t="s">
        <v>120</v>
      </c>
      <c r="C33" s="7"/>
      <c r="D33" s="11"/>
      <c r="E33" s="5"/>
      <c r="F33" s="17"/>
      <c r="G33" s="44"/>
      <c r="H33" s="45"/>
      <c r="I33" s="59"/>
      <c r="J33" s="77"/>
      <c r="K33" s="133">
        <f t="shared" si="0"/>
        <v>0</v>
      </c>
      <c r="L33" s="134">
        <f t="shared" si="1"/>
        <v>0</v>
      </c>
      <c r="M33" s="133">
        <f t="shared" si="2"/>
        <v>0</v>
      </c>
      <c r="N33" s="134">
        <f t="shared" si="3"/>
        <v>0</v>
      </c>
      <c r="P33" s="159"/>
      <c r="Q33" s="105"/>
      <c r="S33" s="159">
        <f t="shared" si="4"/>
        <v>0</v>
      </c>
      <c r="T33" s="159">
        <f t="shared" si="5"/>
        <v>0</v>
      </c>
      <c r="V33" s="159" t="e">
        <f t="shared" si="6"/>
        <v>#DIV/0!</v>
      </c>
      <c r="W33" s="159" t="e">
        <f t="shared" si="7"/>
        <v>#DIV/0!</v>
      </c>
    </row>
    <row r="34" spans="1:23" ht="9.75" customHeight="1">
      <c r="A34" s="111"/>
      <c r="B34" s="13"/>
      <c r="C34" s="7"/>
      <c r="D34" s="11"/>
      <c r="E34" s="5"/>
      <c r="F34" s="17"/>
      <c r="G34" s="44"/>
      <c r="H34" s="45"/>
      <c r="I34" s="59"/>
      <c r="J34" s="77"/>
      <c r="K34" s="133">
        <f t="shared" si="0"/>
        <v>0</v>
      </c>
      <c r="L34" s="134">
        <f t="shared" si="1"/>
        <v>0</v>
      </c>
      <c r="M34" s="133">
        <f t="shared" si="2"/>
        <v>0</v>
      </c>
      <c r="N34" s="134">
        <f t="shared" si="3"/>
        <v>0</v>
      </c>
      <c r="P34" s="159"/>
      <c r="Q34" s="105"/>
      <c r="S34" s="159">
        <f t="shared" si="4"/>
        <v>0</v>
      </c>
      <c r="T34" s="159">
        <f t="shared" si="5"/>
        <v>0</v>
      </c>
      <c r="V34" s="159" t="e">
        <f t="shared" si="6"/>
        <v>#DIV/0!</v>
      </c>
      <c r="W34" s="159" t="e">
        <f t="shared" si="7"/>
        <v>#DIV/0!</v>
      </c>
    </row>
    <row r="35" spans="1:23" ht="12.75">
      <c r="A35" s="111" t="s">
        <v>121</v>
      </c>
      <c r="B35" s="13" t="s">
        <v>122</v>
      </c>
      <c r="C35" s="7" t="s">
        <v>123</v>
      </c>
      <c r="D35" s="11" t="s">
        <v>124</v>
      </c>
      <c r="E35" s="17">
        <f>'[1]ФОТ'!$AB$230</f>
        <v>220.7020812182741</v>
      </c>
      <c r="F35" s="17">
        <v>6.6</v>
      </c>
      <c r="G35" s="44">
        <f>E35*F35</f>
        <v>1456.633736040609</v>
      </c>
      <c r="H35" s="44">
        <f>G35*H9+G36*H9</f>
        <v>6299.001536741116</v>
      </c>
      <c r="I35" s="59">
        <f>ROUND(H35*1.25,0)</f>
        <v>7874</v>
      </c>
      <c r="J35" s="76"/>
      <c r="K35" s="133">
        <f t="shared" si="0"/>
        <v>3937</v>
      </c>
      <c r="L35" s="134">
        <f t="shared" si="1"/>
        <v>0</v>
      </c>
      <c r="M35" s="133">
        <f t="shared" si="2"/>
        <v>3149.6000000000004</v>
      </c>
      <c r="N35" s="134">
        <f t="shared" si="3"/>
        <v>0</v>
      </c>
      <c r="P35" s="159"/>
      <c r="Q35" s="105"/>
      <c r="S35" s="159">
        <f t="shared" si="4"/>
        <v>7874</v>
      </c>
      <c r="T35" s="159">
        <f t="shared" si="5"/>
        <v>0</v>
      </c>
      <c r="V35" s="159" t="e">
        <f t="shared" si="6"/>
        <v>#DIV/0!</v>
      </c>
      <c r="W35" s="159" t="e">
        <f t="shared" si="7"/>
        <v>#DIV/0!</v>
      </c>
    </row>
    <row r="36" spans="1:23" ht="14.25" customHeight="1">
      <c r="A36" s="111"/>
      <c r="B36" s="13" t="s">
        <v>125</v>
      </c>
      <c r="C36" s="7"/>
      <c r="D36" s="11" t="s">
        <v>126</v>
      </c>
      <c r="E36" s="17">
        <f>'[1]ФОТ'!$AB$229</f>
        <v>193.377461928934</v>
      </c>
      <c r="F36" s="17">
        <v>3.3</v>
      </c>
      <c r="G36" s="44">
        <f>E36*F36</f>
        <v>638.1456243654821</v>
      </c>
      <c r="H36" s="45"/>
      <c r="I36" s="59"/>
      <c r="J36" s="77"/>
      <c r="K36" s="133">
        <f t="shared" si="0"/>
        <v>0</v>
      </c>
      <c r="L36" s="134">
        <f t="shared" si="1"/>
        <v>0</v>
      </c>
      <c r="M36" s="133">
        <f t="shared" si="2"/>
        <v>0</v>
      </c>
      <c r="N36" s="134">
        <f t="shared" si="3"/>
        <v>0</v>
      </c>
      <c r="P36" s="159"/>
      <c r="Q36" s="105"/>
      <c r="S36" s="159">
        <f t="shared" si="4"/>
        <v>0</v>
      </c>
      <c r="T36" s="159">
        <f t="shared" si="5"/>
        <v>0</v>
      </c>
      <c r="V36" s="159" t="e">
        <f t="shared" si="6"/>
        <v>#DIV/0!</v>
      </c>
      <c r="W36" s="159" t="e">
        <f t="shared" si="7"/>
        <v>#DIV/0!</v>
      </c>
    </row>
    <row r="37" spans="1:23" ht="14.25" customHeight="1">
      <c r="A37" s="111"/>
      <c r="B37" s="13" t="s">
        <v>127</v>
      </c>
      <c r="C37" s="7"/>
      <c r="D37" s="11"/>
      <c r="E37" s="5"/>
      <c r="F37" s="17"/>
      <c r="G37" s="44"/>
      <c r="H37" s="45"/>
      <c r="I37" s="59"/>
      <c r="J37" s="77"/>
      <c r="K37" s="133">
        <f t="shared" si="0"/>
        <v>0</v>
      </c>
      <c r="L37" s="134">
        <f t="shared" si="1"/>
        <v>0</v>
      </c>
      <c r="M37" s="133">
        <f t="shared" si="2"/>
        <v>0</v>
      </c>
      <c r="N37" s="134">
        <f t="shared" si="3"/>
        <v>0</v>
      </c>
      <c r="P37" s="159"/>
      <c r="Q37" s="105"/>
      <c r="S37" s="159">
        <f t="shared" si="4"/>
        <v>0</v>
      </c>
      <c r="T37" s="159">
        <f t="shared" si="5"/>
        <v>0</v>
      </c>
      <c r="V37" s="159" t="e">
        <f t="shared" si="6"/>
        <v>#DIV/0!</v>
      </c>
      <c r="W37" s="159" t="e">
        <f t="shared" si="7"/>
        <v>#DIV/0!</v>
      </c>
    </row>
    <row r="38" spans="1:23" ht="7.5" customHeight="1">
      <c r="A38" s="111"/>
      <c r="B38" s="37"/>
      <c r="C38" s="7"/>
      <c r="D38" s="11"/>
      <c r="E38" s="17"/>
      <c r="F38" s="17"/>
      <c r="G38" s="44"/>
      <c r="H38" s="45"/>
      <c r="I38" s="59"/>
      <c r="J38" s="77"/>
      <c r="K38" s="133">
        <f t="shared" si="0"/>
        <v>0</v>
      </c>
      <c r="L38" s="134">
        <f t="shared" si="1"/>
        <v>0</v>
      </c>
      <c r="M38" s="133">
        <f t="shared" si="2"/>
        <v>0</v>
      </c>
      <c r="N38" s="134">
        <f t="shared" si="3"/>
        <v>0</v>
      </c>
      <c r="P38" s="159"/>
      <c r="Q38" s="105"/>
      <c r="S38" s="159">
        <f t="shared" si="4"/>
        <v>0</v>
      </c>
      <c r="T38" s="159">
        <f t="shared" si="5"/>
        <v>0</v>
      </c>
      <c r="V38" s="159" t="e">
        <f t="shared" si="6"/>
        <v>#DIV/0!</v>
      </c>
      <c r="W38" s="159" t="e">
        <f t="shared" si="7"/>
        <v>#DIV/0!</v>
      </c>
    </row>
    <row r="39" spans="1:23" ht="12.75">
      <c r="A39" s="111" t="s">
        <v>128</v>
      </c>
      <c r="B39" s="37" t="s">
        <v>129</v>
      </c>
      <c r="C39" s="7"/>
      <c r="D39" s="11"/>
      <c r="E39" s="17"/>
      <c r="F39" s="17"/>
      <c r="G39" s="44"/>
      <c r="H39" s="44"/>
      <c r="I39" s="59"/>
      <c r="J39" s="77"/>
      <c r="K39" s="133">
        <f t="shared" si="0"/>
        <v>0</v>
      </c>
      <c r="L39" s="134">
        <f t="shared" si="1"/>
        <v>0</v>
      </c>
      <c r="M39" s="133">
        <f t="shared" si="2"/>
        <v>0</v>
      </c>
      <c r="N39" s="134">
        <f t="shared" si="3"/>
        <v>0</v>
      </c>
      <c r="P39" s="159"/>
      <c r="Q39" s="105"/>
      <c r="S39" s="159">
        <f t="shared" si="4"/>
        <v>0</v>
      </c>
      <c r="T39" s="159">
        <f t="shared" si="5"/>
        <v>0</v>
      </c>
      <c r="V39" s="159" t="e">
        <f t="shared" si="6"/>
        <v>#DIV/0!</v>
      </c>
      <c r="W39" s="159" t="e">
        <f t="shared" si="7"/>
        <v>#DIV/0!</v>
      </c>
    </row>
    <row r="40" spans="1:23" ht="12.75" customHeight="1">
      <c r="A40" s="111"/>
      <c r="B40" s="37" t="s">
        <v>130</v>
      </c>
      <c r="C40" s="7"/>
      <c r="D40" s="11"/>
      <c r="E40" s="17"/>
      <c r="F40" s="17"/>
      <c r="G40" s="44"/>
      <c r="H40" s="45"/>
      <c r="I40" s="59"/>
      <c r="J40" s="77"/>
      <c r="K40" s="133">
        <f t="shared" si="0"/>
        <v>0</v>
      </c>
      <c r="L40" s="134">
        <f t="shared" si="1"/>
        <v>0</v>
      </c>
      <c r="M40" s="133">
        <f t="shared" si="2"/>
        <v>0</v>
      </c>
      <c r="N40" s="134">
        <f t="shared" si="3"/>
        <v>0</v>
      </c>
      <c r="P40" s="159"/>
      <c r="Q40" s="105"/>
      <c r="S40" s="159">
        <f t="shared" si="4"/>
        <v>0</v>
      </c>
      <c r="T40" s="159">
        <f t="shared" si="5"/>
        <v>0</v>
      </c>
      <c r="V40" s="159" t="e">
        <f t="shared" si="6"/>
        <v>#DIV/0!</v>
      </c>
      <c r="W40" s="159" t="e">
        <f t="shared" si="7"/>
        <v>#DIV/0!</v>
      </c>
    </row>
    <row r="41" spans="1:23" ht="12.75" customHeight="1">
      <c r="A41" s="111"/>
      <c r="B41" s="37" t="s">
        <v>131</v>
      </c>
      <c r="C41" s="7" t="s">
        <v>132</v>
      </c>
      <c r="D41" s="11" t="s">
        <v>133</v>
      </c>
      <c r="E41" s="17">
        <f>'[1]ФОТ'!$AB$231</f>
        <v>235.64083248730967</v>
      </c>
      <c r="F41" s="17">
        <v>0.5</v>
      </c>
      <c r="G41" s="44">
        <f aca="true" t="shared" si="8" ref="G41:G52">E41*F41</f>
        <v>117.82041624365483</v>
      </c>
      <c r="H41" s="45">
        <f>G41*H9+G42*H9</f>
        <v>654.9859916446701</v>
      </c>
      <c r="I41" s="59">
        <f>ROUND(H41*1.25,0)</f>
        <v>819</v>
      </c>
      <c r="J41" s="77"/>
      <c r="K41" s="133">
        <f t="shared" si="0"/>
        <v>409.5</v>
      </c>
      <c r="L41" s="134">
        <f t="shared" si="1"/>
        <v>0</v>
      </c>
      <c r="M41" s="133">
        <f t="shared" si="2"/>
        <v>327.6</v>
      </c>
      <c r="N41" s="134">
        <f t="shared" si="3"/>
        <v>0</v>
      </c>
      <c r="P41" s="159"/>
      <c r="Q41" s="105"/>
      <c r="S41" s="159">
        <f t="shared" si="4"/>
        <v>819</v>
      </c>
      <c r="T41" s="159">
        <f t="shared" si="5"/>
        <v>0</v>
      </c>
      <c r="V41" s="159" t="e">
        <f t="shared" si="6"/>
        <v>#DIV/0!</v>
      </c>
      <c r="W41" s="159" t="e">
        <f t="shared" si="7"/>
        <v>#DIV/0!</v>
      </c>
    </row>
    <row r="42" spans="1:23" ht="12.75">
      <c r="A42" s="97"/>
      <c r="B42" s="37"/>
      <c r="C42" s="39" t="s">
        <v>134</v>
      </c>
      <c r="D42" s="11" t="s">
        <v>135</v>
      </c>
      <c r="E42" s="17">
        <v>200</v>
      </c>
      <c r="F42" s="17">
        <v>0.5</v>
      </c>
      <c r="G42" s="44">
        <f t="shared" si="8"/>
        <v>100</v>
      </c>
      <c r="H42" s="45"/>
      <c r="I42" s="59"/>
      <c r="J42" s="77"/>
      <c r="K42" s="133">
        <f t="shared" si="0"/>
        <v>0</v>
      </c>
      <c r="L42" s="134">
        <f t="shared" si="1"/>
        <v>0</v>
      </c>
      <c r="M42" s="133">
        <f t="shared" si="2"/>
        <v>0</v>
      </c>
      <c r="N42" s="134">
        <f t="shared" si="3"/>
        <v>0</v>
      </c>
      <c r="P42" s="159"/>
      <c r="Q42" s="105"/>
      <c r="S42" s="159">
        <f t="shared" si="4"/>
        <v>0</v>
      </c>
      <c r="T42" s="159">
        <f t="shared" si="5"/>
        <v>0</v>
      </c>
      <c r="V42" s="159" t="e">
        <f t="shared" si="6"/>
        <v>#DIV/0!</v>
      </c>
      <c r="W42" s="159" t="e">
        <f t="shared" si="7"/>
        <v>#DIV/0!</v>
      </c>
    </row>
    <row r="43" spans="1:23" ht="17.25" customHeight="1">
      <c r="A43" s="97"/>
      <c r="B43" s="37" t="s">
        <v>136</v>
      </c>
      <c r="C43" s="7" t="s">
        <v>33</v>
      </c>
      <c r="D43" s="11" t="s">
        <v>133</v>
      </c>
      <c r="E43" s="17">
        <f>E41</f>
        <v>235.64083248730967</v>
      </c>
      <c r="F43" s="17">
        <v>0.75</v>
      </c>
      <c r="G43" s="44">
        <f t="shared" si="8"/>
        <v>176.73062436548224</v>
      </c>
      <c r="H43" s="45">
        <f>G43*H9+G44*H9</f>
        <v>982.478987467005</v>
      </c>
      <c r="I43" s="59">
        <f>ROUND(H43*1.25,0)</f>
        <v>1228</v>
      </c>
      <c r="J43" s="77"/>
      <c r="K43" s="133">
        <f t="shared" si="0"/>
        <v>614</v>
      </c>
      <c r="L43" s="134">
        <f t="shared" si="1"/>
        <v>0</v>
      </c>
      <c r="M43" s="133">
        <f t="shared" si="2"/>
        <v>491.20000000000005</v>
      </c>
      <c r="N43" s="134">
        <f t="shared" si="3"/>
        <v>0</v>
      </c>
      <c r="P43" s="159"/>
      <c r="Q43" s="105"/>
      <c r="S43" s="159">
        <f t="shared" si="4"/>
        <v>1228</v>
      </c>
      <c r="T43" s="159">
        <f t="shared" si="5"/>
        <v>0</v>
      </c>
      <c r="V43" s="159" t="e">
        <f t="shared" si="6"/>
        <v>#DIV/0!</v>
      </c>
      <c r="W43" s="159" t="e">
        <f t="shared" si="7"/>
        <v>#DIV/0!</v>
      </c>
    </row>
    <row r="44" spans="1:23" ht="11.25" customHeight="1">
      <c r="A44" s="97"/>
      <c r="B44" s="37"/>
      <c r="C44" s="7"/>
      <c r="D44" s="11" t="s">
        <v>135</v>
      </c>
      <c r="E44" s="17">
        <v>200</v>
      </c>
      <c r="F44" s="17">
        <v>0.75</v>
      </c>
      <c r="G44" s="44">
        <f t="shared" si="8"/>
        <v>150</v>
      </c>
      <c r="H44" s="45"/>
      <c r="I44" s="59"/>
      <c r="J44" s="77"/>
      <c r="K44" s="133">
        <f t="shared" si="0"/>
        <v>0</v>
      </c>
      <c r="L44" s="134">
        <f t="shared" si="1"/>
        <v>0</v>
      </c>
      <c r="M44" s="133">
        <f t="shared" si="2"/>
        <v>0</v>
      </c>
      <c r="N44" s="134">
        <f t="shared" si="3"/>
        <v>0</v>
      </c>
      <c r="P44" s="159"/>
      <c r="Q44" s="105"/>
      <c r="S44" s="159">
        <f t="shared" si="4"/>
        <v>0</v>
      </c>
      <c r="T44" s="159">
        <f t="shared" si="5"/>
        <v>0</v>
      </c>
      <c r="V44" s="159" t="e">
        <f t="shared" si="6"/>
        <v>#DIV/0!</v>
      </c>
      <c r="W44" s="159" t="e">
        <f t="shared" si="7"/>
        <v>#DIV/0!</v>
      </c>
    </row>
    <row r="45" spans="1:23" ht="16.5" customHeight="1">
      <c r="A45" s="97"/>
      <c r="B45" s="37" t="s">
        <v>137</v>
      </c>
      <c r="C45" s="7" t="s">
        <v>33</v>
      </c>
      <c r="D45" s="11" t="s">
        <v>133</v>
      </c>
      <c r="E45" s="17">
        <f>E43</f>
        <v>235.64083248730967</v>
      </c>
      <c r="F45" s="17">
        <v>1</v>
      </c>
      <c r="G45" s="44">
        <f t="shared" si="8"/>
        <v>235.64083248730967</v>
      </c>
      <c r="H45" s="45">
        <f>G45*H9+G46*H9</f>
        <v>1309.9719832893402</v>
      </c>
      <c r="I45" s="59">
        <f>ROUND(H45*1.25,0)</f>
        <v>1637</v>
      </c>
      <c r="J45" s="77"/>
      <c r="K45" s="133">
        <f t="shared" si="0"/>
        <v>818.5</v>
      </c>
      <c r="L45" s="134">
        <f t="shared" si="1"/>
        <v>0</v>
      </c>
      <c r="M45" s="133">
        <f t="shared" si="2"/>
        <v>654.8000000000001</v>
      </c>
      <c r="N45" s="134">
        <f t="shared" si="3"/>
        <v>0</v>
      </c>
      <c r="P45" s="159"/>
      <c r="Q45" s="105"/>
      <c r="S45" s="159">
        <f t="shared" si="4"/>
        <v>1637</v>
      </c>
      <c r="T45" s="159">
        <f t="shared" si="5"/>
        <v>0</v>
      </c>
      <c r="V45" s="159" t="e">
        <f t="shared" si="6"/>
        <v>#DIV/0!</v>
      </c>
      <c r="W45" s="159" t="e">
        <f t="shared" si="7"/>
        <v>#DIV/0!</v>
      </c>
    </row>
    <row r="46" spans="1:23" ht="11.25" customHeight="1">
      <c r="A46" s="97"/>
      <c r="B46" s="37"/>
      <c r="C46" s="7"/>
      <c r="D46" s="11" t="s">
        <v>135</v>
      </c>
      <c r="E46" s="17">
        <v>200</v>
      </c>
      <c r="F46" s="17">
        <v>1</v>
      </c>
      <c r="G46" s="44">
        <f t="shared" si="8"/>
        <v>200</v>
      </c>
      <c r="H46" s="45"/>
      <c r="I46" s="59"/>
      <c r="J46" s="77"/>
      <c r="K46" s="133">
        <f t="shared" si="0"/>
        <v>0</v>
      </c>
      <c r="L46" s="134">
        <f t="shared" si="1"/>
        <v>0</v>
      </c>
      <c r="M46" s="133">
        <f t="shared" si="2"/>
        <v>0</v>
      </c>
      <c r="N46" s="134">
        <f t="shared" si="3"/>
        <v>0</v>
      </c>
      <c r="P46" s="159"/>
      <c r="Q46" s="105"/>
      <c r="S46" s="159">
        <f t="shared" si="4"/>
        <v>0</v>
      </c>
      <c r="T46" s="159">
        <f t="shared" si="5"/>
        <v>0</v>
      </c>
      <c r="V46" s="159" t="e">
        <f t="shared" si="6"/>
        <v>#DIV/0!</v>
      </c>
      <c r="W46" s="159" t="e">
        <f t="shared" si="7"/>
        <v>#DIV/0!</v>
      </c>
    </row>
    <row r="47" spans="1:23" ht="24.75" customHeight="1">
      <c r="A47" s="97"/>
      <c r="B47" s="37" t="s">
        <v>138</v>
      </c>
      <c r="C47" s="7" t="s">
        <v>132</v>
      </c>
      <c r="D47" s="11" t="s">
        <v>133</v>
      </c>
      <c r="E47" s="17">
        <f>E45</f>
        <v>235.64083248730967</v>
      </c>
      <c r="F47" s="17">
        <v>2</v>
      </c>
      <c r="G47" s="44">
        <f t="shared" si="8"/>
        <v>471.28166497461933</v>
      </c>
      <c r="H47" s="45">
        <f>G47*H9+G48*H9</f>
        <v>2619.9439665786804</v>
      </c>
      <c r="I47" s="59">
        <f>ROUND(H47*1.25,0)</f>
        <v>3275</v>
      </c>
      <c r="J47" s="77"/>
      <c r="K47" s="133">
        <f t="shared" si="0"/>
        <v>1637.5</v>
      </c>
      <c r="L47" s="134">
        <f t="shared" si="1"/>
        <v>0</v>
      </c>
      <c r="M47" s="133">
        <f t="shared" si="2"/>
        <v>1310</v>
      </c>
      <c r="N47" s="134">
        <f t="shared" si="3"/>
        <v>0</v>
      </c>
      <c r="P47" s="159"/>
      <c r="Q47" s="105"/>
      <c r="S47" s="159">
        <f t="shared" si="4"/>
        <v>3275</v>
      </c>
      <c r="T47" s="159">
        <f t="shared" si="5"/>
        <v>0</v>
      </c>
      <c r="V47" s="159" t="e">
        <f t="shared" si="6"/>
        <v>#DIV/0!</v>
      </c>
      <c r="W47" s="159" t="e">
        <f t="shared" si="7"/>
        <v>#DIV/0!</v>
      </c>
    </row>
    <row r="48" spans="1:23" ht="11.25" customHeight="1">
      <c r="A48" s="97"/>
      <c r="B48" s="37"/>
      <c r="C48" s="39" t="s">
        <v>134</v>
      </c>
      <c r="D48" s="11" t="s">
        <v>135</v>
      </c>
      <c r="E48" s="17">
        <v>200</v>
      </c>
      <c r="F48" s="17">
        <v>2</v>
      </c>
      <c r="G48" s="44">
        <f t="shared" si="8"/>
        <v>400</v>
      </c>
      <c r="H48" s="45"/>
      <c r="I48" s="59"/>
      <c r="J48" s="77"/>
      <c r="K48" s="133">
        <f t="shared" si="0"/>
        <v>0</v>
      </c>
      <c r="L48" s="134">
        <f t="shared" si="1"/>
        <v>0</v>
      </c>
      <c r="M48" s="133">
        <f t="shared" si="2"/>
        <v>0</v>
      </c>
      <c r="N48" s="134">
        <f t="shared" si="3"/>
        <v>0</v>
      </c>
      <c r="P48" s="159"/>
      <c r="Q48" s="105"/>
      <c r="S48" s="159">
        <f t="shared" si="4"/>
        <v>0</v>
      </c>
      <c r="T48" s="159">
        <f t="shared" si="5"/>
        <v>0</v>
      </c>
      <c r="V48" s="159" t="e">
        <f t="shared" si="6"/>
        <v>#DIV/0!</v>
      </c>
      <c r="W48" s="159" t="e">
        <f t="shared" si="7"/>
        <v>#DIV/0!</v>
      </c>
    </row>
    <row r="49" spans="1:23" ht="17.25" customHeight="1">
      <c r="A49" s="111"/>
      <c r="B49" s="37" t="s">
        <v>139</v>
      </c>
      <c r="C49" s="7" t="s">
        <v>33</v>
      </c>
      <c r="D49" s="11" t="s">
        <v>133</v>
      </c>
      <c r="E49" s="17">
        <f>E47</f>
        <v>235.64083248730967</v>
      </c>
      <c r="F49" s="17">
        <v>3</v>
      </c>
      <c r="G49" s="44">
        <f t="shared" si="8"/>
        <v>706.922497461929</v>
      </c>
      <c r="H49" s="45">
        <f>G49*H9+G50*H9</f>
        <v>3929.91594986802</v>
      </c>
      <c r="I49" s="59">
        <f>ROUND(H49*1.25,0)</f>
        <v>4912</v>
      </c>
      <c r="J49" s="77"/>
      <c r="K49" s="133">
        <f t="shared" si="0"/>
        <v>2456</v>
      </c>
      <c r="L49" s="134">
        <f t="shared" si="1"/>
        <v>0</v>
      </c>
      <c r="M49" s="133">
        <f t="shared" si="2"/>
        <v>1964.8000000000002</v>
      </c>
      <c r="N49" s="134">
        <f t="shared" si="3"/>
        <v>0</v>
      </c>
      <c r="P49" s="159"/>
      <c r="Q49" s="105"/>
      <c r="S49" s="159">
        <f t="shared" si="4"/>
        <v>4912</v>
      </c>
      <c r="T49" s="159">
        <f t="shared" si="5"/>
        <v>0</v>
      </c>
      <c r="V49" s="159" t="e">
        <f t="shared" si="6"/>
        <v>#DIV/0!</v>
      </c>
      <c r="W49" s="159" t="e">
        <f t="shared" si="7"/>
        <v>#DIV/0!</v>
      </c>
    </row>
    <row r="50" spans="1:23" ht="12.75" customHeight="1">
      <c r="A50" s="111"/>
      <c r="B50" s="37"/>
      <c r="C50" s="7"/>
      <c r="D50" s="11" t="s">
        <v>135</v>
      </c>
      <c r="E50" s="17">
        <v>200</v>
      </c>
      <c r="F50" s="17">
        <v>3</v>
      </c>
      <c r="G50" s="44">
        <f t="shared" si="8"/>
        <v>600</v>
      </c>
      <c r="H50" s="45"/>
      <c r="I50" s="59"/>
      <c r="J50" s="77"/>
      <c r="K50" s="133">
        <f t="shared" si="0"/>
        <v>0</v>
      </c>
      <c r="L50" s="134">
        <f t="shared" si="1"/>
        <v>0</v>
      </c>
      <c r="M50" s="133">
        <f t="shared" si="2"/>
        <v>0</v>
      </c>
      <c r="N50" s="134">
        <f t="shared" si="3"/>
        <v>0</v>
      </c>
      <c r="P50" s="159"/>
      <c r="Q50" s="105"/>
      <c r="S50" s="159">
        <f t="shared" si="4"/>
        <v>0</v>
      </c>
      <c r="T50" s="159">
        <f t="shared" si="5"/>
        <v>0</v>
      </c>
      <c r="V50" s="159" t="e">
        <f t="shared" si="6"/>
        <v>#DIV/0!</v>
      </c>
      <c r="W50" s="159" t="e">
        <f t="shared" si="7"/>
        <v>#DIV/0!</v>
      </c>
    </row>
    <row r="51" spans="1:23" ht="13.5" customHeight="1">
      <c r="A51" s="111"/>
      <c r="B51" s="37" t="s">
        <v>140</v>
      </c>
      <c r="C51" s="7" t="s">
        <v>33</v>
      </c>
      <c r="D51" s="11" t="s">
        <v>133</v>
      </c>
      <c r="E51" s="17">
        <f>E49</f>
        <v>235.64083248730967</v>
      </c>
      <c r="F51" s="17">
        <v>4</v>
      </c>
      <c r="G51" s="44">
        <f t="shared" si="8"/>
        <v>942.5633299492387</v>
      </c>
      <c r="H51" s="45">
        <f>G51*H9+G52*H9</f>
        <v>5239.887933157361</v>
      </c>
      <c r="I51" s="59">
        <f>ROUND(H51*1.25,0)</f>
        <v>6550</v>
      </c>
      <c r="J51" s="77"/>
      <c r="K51" s="133">
        <f t="shared" si="0"/>
        <v>3275</v>
      </c>
      <c r="L51" s="134">
        <f t="shared" si="1"/>
        <v>0</v>
      </c>
      <c r="M51" s="133">
        <f t="shared" si="2"/>
        <v>2620</v>
      </c>
      <c r="N51" s="134">
        <f t="shared" si="3"/>
        <v>0</v>
      </c>
      <c r="P51" s="159"/>
      <c r="Q51" s="105"/>
      <c r="S51" s="159">
        <f t="shared" si="4"/>
        <v>6550</v>
      </c>
      <c r="T51" s="159">
        <f t="shared" si="5"/>
        <v>0</v>
      </c>
      <c r="V51" s="159" t="e">
        <f t="shared" si="6"/>
        <v>#DIV/0!</v>
      </c>
      <c r="W51" s="159" t="e">
        <f t="shared" si="7"/>
        <v>#DIV/0!</v>
      </c>
    </row>
    <row r="52" spans="1:23" ht="12.75">
      <c r="A52" s="111"/>
      <c r="B52" s="37"/>
      <c r="C52" s="7"/>
      <c r="D52" s="11" t="s">
        <v>135</v>
      </c>
      <c r="E52" s="17">
        <v>200</v>
      </c>
      <c r="F52" s="17">
        <v>4</v>
      </c>
      <c r="G52" s="44">
        <f t="shared" si="8"/>
        <v>800</v>
      </c>
      <c r="H52" s="45"/>
      <c r="I52" s="59"/>
      <c r="J52" s="77"/>
      <c r="K52" s="133">
        <f t="shared" si="0"/>
        <v>0</v>
      </c>
      <c r="L52" s="134">
        <f t="shared" si="1"/>
        <v>0</v>
      </c>
      <c r="M52" s="133">
        <f t="shared" si="2"/>
        <v>0</v>
      </c>
      <c r="N52" s="134">
        <f t="shared" si="3"/>
        <v>0</v>
      </c>
      <c r="P52" s="159"/>
      <c r="Q52" s="105"/>
      <c r="S52" s="159">
        <f t="shared" si="4"/>
        <v>0</v>
      </c>
      <c r="T52" s="159">
        <f t="shared" si="5"/>
        <v>0</v>
      </c>
      <c r="V52" s="159" t="e">
        <f t="shared" si="6"/>
        <v>#DIV/0!</v>
      </c>
      <c r="W52" s="159" t="e">
        <f t="shared" si="7"/>
        <v>#DIV/0!</v>
      </c>
    </row>
    <row r="53" spans="1:23" ht="21.75" customHeight="1">
      <c r="A53" s="111" t="s">
        <v>141</v>
      </c>
      <c r="B53" s="29" t="s">
        <v>142</v>
      </c>
      <c r="C53" s="7"/>
      <c r="D53" s="11"/>
      <c r="E53" s="17"/>
      <c r="F53" s="17"/>
      <c r="G53" s="44"/>
      <c r="H53" s="44"/>
      <c r="I53" s="59"/>
      <c r="J53" s="77"/>
      <c r="K53" s="133">
        <f t="shared" si="0"/>
        <v>0</v>
      </c>
      <c r="L53" s="134">
        <f t="shared" si="1"/>
        <v>0</v>
      </c>
      <c r="M53" s="133">
        <f t="shared" si="2"/>
        <v>0</v>
      </c>
      <c r="N53" s="134">
        <f t="shared" si="3"/>
        <v>0</v>
      </c>
      <c r="P53" s="159"/>
      <c r="Q53" s="105"/>
      <c r="S53" s="159">
        <f t="shared" si="4"/>
        <v>0</v>
      </c>
      <c r="T53" s="159">
        <f t="shared" si="5"/>
        <v>0</v>
      </c>
      <c r="V53" s="159" t="e">
        <f t="shared" si="6"/>
        <v>#DIV/0!</v>
      </c>
      <c r="W53" s="159" t="e">
        <f t="shared" si="7"/>
        <v>#DIV/0!</v>
      </c>
    </row>
    <row r="54" spans="1:23" ht="13.5" customHeight="1">
      <c r="A54" s="111"/>
      <c r="B54" s="30" t="s">
        <v>143</v>
      </c>
      <c r="C54" s="7"/>
      <c r="D54" s="11"/>
      <c r="E54" s="17"/>
      <c r="F54" s="17"/>
      <c r="G54" s="44"/>
      <c r="H54" s="45"/>
      <c r="I54" s="59"/>
      <c r="J54" s="77"/>
      <c r="K54" s="133">
        <f t="shared" si="0"/>
        <v>0</v>
      </c>
      <c r="L54" s="134">
        <f t="shared" si="1"/>
        <v>0</v>
      </c>
      <c r="M54" s="133">
        <f t="shared" si="2"/>
        <v>0</v>
      </c>
      <c r="N54" s="134">
        <f t="shared" si="3"/>
        <v>0</v>
      </c>
      <c r="P54" s="159"/>
      <c r="Q54" s="105"/>
      <c r="S54" s="159">
        <f t="shared" si="4"/>
        <v>0</v>
      </c>
      <c r="T54" s="159">
        <f t="shared" si="5"/>
        <v>0</v>
      </c>
      <c r="V54" s="159" t="e">
        <f t="shared" si="6"/>
        <v>#DIV/0!</v>
      </c>
      <c r="W54" s="159" t="e">
        <f t="shared" si="7"/>
        <v>#DIV/0!</v>
      </c>
    </row>
    <row r="55" spans="1:23" s="13" customFormat="1" ht="13.5" customHeight="1">
      <c r="A55" s="111"/>
      <c r="B55" s="37" t="s">
        <v>131</v>
      </c>
      <c r="C55" s="7" t="s">
        <v>144</v>
      </c>
      <c r="D55" s="11" t="s">
        <v>133</v>
      </c>
      <c r="E55" s="17">
        <f>E51</f>
        <v>235.64083248730967</v>
      </c>
      <c r="F55" s="17">
        <v>0.4</v>
      </c>
      <c r="G55" s="44">
        <f aca="true" t="shared" si="9" ref="G55:G62">E55*F55</f>
        <v>94.25633299492387</v>
      </c>
      <c r="H55" s="45">
        <f>G55*H9+G56*H9</f>
        <v>523.9887933157361</v>
      </c>
      <c r="I55" s="59">
        <f>ROUND(H55*1.25,0)</f>
        <v>655</v>
      </c>
      <c r="J55" s="78"/>
      <c r="K55" s="133">
        <f t="shared" si="0"/>
        <v>327.5</v>
      </c>
      <c r="L55" s="134">
        <f t="shared" si="1"/>
        <v>0</v>
      </c>
      <c r="M55" s="133">
        <f t="shared" si="2"/>
        <v>262</v>
      </c>
      <c r="N55" s="134">
        <f t="shared" si="3"/>
        <v>0</v>
      </c>
      <c r="P55" s="159"/>
      <c r="Q55" s="105"/>
      <c r="R55"/>
      <c r="S55" s="159">
        <f t="shared" si="4"/>
        <v>655</v>
      </c>
      <c r="T55" s="159">
        <f t="shared" si="5"/>
        <v>0</v>
      </c>
      <c r="U55" s="149"/>
      <c r="V55" s="159" t="e">
        <f t="shared" si="6"/>
        <v>#DIV/0!</v>
      </c>
      <c r="W55" s="159" t="e">
        <f t="shared" si="7"/>
        <v>#DIV/0!</v>
      </c>
    </row>
    <row r="56" spans="1:23" s="13" customFormat="1" ht="12.75" customHeight="1">
      <c r="A56" s="111"/>
      <c r="B56" s="37"/>
      <c r="C56" s="7" t="s">
        <v>145</v>
      </c>
      <c r="D56" s="11" t="s">
        <v>135</v>
      </c>
      <c r="E56" s="17">
        <v>200</v>
      </c>
      <c r="F56" s="17">
        <v>0.4</v>
      </c>
      <c r="G56" s="44">
        <f t="shared" si="9"/>
        <v>80</v>
      </c>
      <c r="H56" s="44"/>
      <c r="I56" s="59"/>
      <c r="J56" s="77"/>
      <c r="K56" s="133">
        <f t="shared" si="0"/>
        <v>0</v>
      </c>
      <c r="L56" s="134">
        <f t="shared" si="1"/>
        <v>0</v>
      </c>
      <c r="M56" s="133">
        <f t="shared" si="2"/>
        <v>0</v>
      </c>
      <c r="N56" s="134">
        <f t="shared" si="3"/>
        <v>0</v>
      </c>
      <c r="P56" s="159"/>
      <c r="Q56" s="105"/>
      <c r="R56"/>
      <c r="S56" s="159">
        <f t="shared" si="4"/>
        <v>0</v>
      </c>
      <c r="T56" s="159">
        <f t="shared" si="5"/>
        <v>0</v>
      </c>
      <c r="U56" s="149"/>
      <c r="V56" s="159" t="e">
        <f t="shared" si="6"/>
        <v>#DIV/0!</v>
      </c>
      <c r="W56" s="159" t="e">
        <f t="shared" si="7"/>
        <v>#DIV/0!</v>
      </c>
    </row>
    <row r="57" spans="1:23" ht="16.5" customHeight="1">
      <c r="A57" s="111"/>
      <c r="B57" s="37" t="s">
        <v>136</v>
      </c>
      <c r="C57" s="7" t="s">
        <v>33</v>
      </c>
      <c r="D57" s="11" t="s">
        <v>133</v>
      </c>
      <c r="E57" s="17">
        <f>E55</f>
        <v>235.64083248730967</v>
      </c>
      <c r="F57" s="17">
        <v>0.5</v>
      </c>
      <c r="G57" s="44">
        <f t="shared" si="9"/>
        <v>117.82041624365483</v>
      </c>
      <c r="H57" s="45">
        <f>G57*H9+G58*H9</f>
        <v>654.9859916446701</v>
      </c>
      <c r="I57" s="59">
        <f>ROUND(H57*1.25,0)</f>
        <v>819</v>
      </c>
      <c r="J57" s="77"/>
      <c r="K57" s="133">
        <f t="shared" si="0"/>
        <v>409.5</v>
      </c>
      <c r="L57" s="134">
        <f t="shared" si="1"/>
        <v>0</v>
      </c>
      <c r="M57" s="133">
        <f t="shared" si="2"/>
        <v>327.6</v>
      </c>
      <c r="N57" s="134">
        <f t="shared" si="3"/>
        <v>0</v>
      </c>
      <c r="P57" s="159"/>
      <c r="Q57" s="105"/>
      <c r="S57" s="159">
        <f t="shared" si="4"/>
        <v>819</v>
      </c>
      <c r="T57" s="159">
        <f t="shared" si="5"/>
        <v>0</v>
      </c>
      <c r="V57" s="159" t="e">
        <f t="shared" si="6"/>
        <v>#DIV/0!</v>
      </c>
      <c r="W57" s="159" t="e">
        <f t="shared" si="7"/>
        <v>#DIV/0!</v>
      </c>
    </row>
    <row r="58" spans="1:23" ht="12.75">
      <c r="A58" s="122"/>
      <c r="B58" s="123"/>
      <c r="C58" s="117"/>
      <c r="D58" s="118" t="s">
        <v>135</v>
      </c>
      <c r="E58" s="17">
        <v>200</v>
      </c>
      <c r="F58" s="119">
        <v>0.5</v>
      </c>
      <c r="G58" s="120">
        <f t="shared" si="9"/>
        <v>100</v>
      </c>
      <c r="H58" s="124"/>
      <c r="I58" s="121"/>
      <c r="J58" s="125"/>
      <c r="K58" s="133">
        <f t="shared" si="0"/>
        <v>0</v>
      </c>
      <c r="L58" s="134">
        <f t="shared" si="1"/>
        <v>0</v>
      </c>
      <c r="M58" s="133">
        <f t="shared" si="2"/>
        <v>0</v>
      </c>
      <c r="N58" s="134">
        <f t="shared" si="3"/>
        <v>0</v>
      </c>
      <c r="P58" s="159"/>
      <c r="Q58" s="105"/>
      <c r="S58" s="159">
        <f t="shared" si="4"/>
        <v>0</v>
      </c>
      <c r="T58" s="159">
        <f t="shared" si="5"/>
        <v>0</v>
      </c>
      <c r="V58" s="159" t="e">
        <f t="shared" si="6"/>
        <v>#DIV/0!</v>
      </c>
      <c r="W58" s="159" t="e">
        <f t="shared" si="7"/>
        <v>#DIV/0!</v>
      </c>
    </row>
    <row r="59" spans="1:23" ht="13.5" customHeight="1">
      <c r="A59" s="111"/>
      <c r="B59" s="37" t="s">
        <v>137</v>
      </c>
      <c r="C59" s="7" t="s">
        <v>33</v>
      </c>
      <c r="D59" s="11" t="s">
        <v>133</v>
      </c>
      <c r="E59" s="17">
        <f>E57</f>
        <v>235.64083248730967</v>
      </c>
      <c r="F59" s="17">
        <v>1</v>
      </c>
      <c r="G59" s="44">
        <f t="shared" si="9"/>
        <v>235.64083248730967</v>
      </c>
      <c r="H59" s="45">
        <f>G59*H9+G60*H9</f>
        <v>1309.9719832893402</v>
      </c>
      <c r="I59" s="59">
        <f>ROUND(H59*1.25,0)</f>
        <v>1637</v>
      </c>
      <c r="J59" s="77"/>
      <c r="K59" s="133">
        <f t="shared" si="0"/>
        <v>818.5</v>
      </c>
      <c r="L59" s="134">
        <f t="shared" si="1"/>
        <v>0</v>
      </c>
      <c r="M59" s="133">
        <f t="shared" si="2"/>
        <v>654.8000000000001</v>
      </c>
      <c r="N59" s="134">
        <f t="shared" si="3"/>
        <v>0</v>
      </c>
      <c r="P59" s="159"/>
      <c r="Q59" s="105"/>
      <c r="S59" s="159">
        <f t="shared" si="4"/>
        <v>1637</v>
      </c>
      <c r="T59" s="159">
        <f t="shared" si="5"/>
        <v>0</v>
      </c>
      <c r="V59" s="159" t="e">
        <f t="shared" si="6"/>
        <v>#DIV/0!</v>
      </c>
      <c r="W59" s="159" t="e">
        <f t="shared" si="7"/>
        <v>#DIV/0!</v>
      </c>
    </row>
    <row r="60" spans="1:23" ht="13.5" customHeight="1">
      <c r="A60" s="111"/>
      <c r="B60" s="37"/>
      <c r="C60" s="7"/>
      <c r="D60" s="11" t="s">
        <v>135</v>
      </c>
      <c r="E60" s="17">
        <v>200</v>
      </c>
      <c r="F60" s="17">
        <v>1</v>
      </c>
      <c r="G60" s="44">
        <f t="shared" si="9"/>
        <v>200</v>
      </c>
      <c r="H60" s="45"/>
      <c r="I60" s="59"/>
      <c r="J60" s="77"/>
      <c r="K60" s="133">
        <f t="shared" si="0"/>
        <v>0</v>
      </c>
      <c r="L60" s="134">
        <f t="shared" si="1"/>
        <v>0</v>
      </c>
      <c r="M60" s="133">
        <f t="shared" si="2"/>
        <v>0</v>
      </c>
      <c r="N60" s="134">
        <f t="shared" si="3"/>
        <v>0</v>
      </c>
      <c r="P60" s="159"/>
      <c r="Q60" s="105"/>
      <c r="S60" s="159">
        <f t="shared" si="4"/>
        <v>0</v>
      </c>
      <c r="T60" s="159">
        <f t="shared" si="5"/>
        <v>0</v>
      </c>
      <c r="V60" s="159" t="e">
        <f t="shared" si="6"/>
        <v>#DIV/0!</v>
      </c>
      <c r="W60" s="159" t="e">
        <f t="shared" si="7"/>
        <v>#DIV/0!</v>
      </c>
    </row>
    <row r="61" spans="1:23" ht="16.5" customHeight="1">
      <c r="A61" s="111"/>
      <c r="B61" s="37" t="s">
        <v>146</v>
      </c>
      <c r="C61" s="7" t="s">
        <v>33</v>
      </c>
      <c r="D61" s="11" t="s">
        <v>133</v>
      </c>
      <c r="E61" s="17">
        <f>E59</f>
        <v>235.64083248730967</v>
      </c>
      <c r="F61" s="17">
        <v>2</v>
      </c>
      <c r="G61" s="44">
        <f t="shared" si="9"/>
        <v>471.28166497461933</v>
      </c>
      <c r="H61" s="45">
        <f>G61*H9+G62*H9</f>
        <v>2619.9439665786804</v>
      </c>
      <c r="I61" s="59">
        <f>ROUND(H61*1.25,0)</f>
        <v>3275</v>
      </c>
      <c r="J61" s="77"/>
      <c r="K61" s="133">
        <f t="shared" si="0"/>
        <v>1637.5</v>
      </c>
      <c r="L61" s="134">
        <f t="shared" si="1"/>
        <v>0</v>
      </c>
      <c r="M61" s="133">
        <f t="shared" si="2"/>
        <v>1310</v>
      </c>
      <c r="N61" s="134">
        <f t="shared" si="3"/>
        <v>0</v>
      </c>
      <c r="P61" s="159"/>
      <c r="Q61" s="105"/>
      <c r="S61" s="159">
        <f t="shared" si="4"/>
        <v>3275</v>
      </c>
      <c r="T61" s="159">
        <f t="shared" si="5"/>
        <v>0</v>
      </c>
      <c r="V61" s="159" t="e">
        <f t="shared" si="6"/>
        <v>#DIV/0!</v>
      </c>
      <c r="W61" s="159" t="e">
        <f t="shared" si="7"/>
        <v>#DIV/0!</v>
      </c>
    </row>
    <row r="62" spans="1:23" ht="10.5" customHeight="1">
      <c r="A62" s="111"/>
      <c r="B62" s="37"/>
      <c r="C62" s="7"/>
      <c r="D62" s="11" t="s">
        <v>135</v>
      </c>
      <c r="E62" s="17">
        <v>200</v>
      </c>
      <c r="F62" s="17">
        <v>2</v>
      </c>
      <c r="G62" s="44">
        <f t="shared" si="9"/>
        <v>400</v>
      </c>
      <c r="H62" s="45"/>
      <c r="I62" s="59"/>
      <c r="J62" s="77"/>
      <c r="K62" s="133">
        <f t="shared" si="0"/>
        <v>0</v>
      </c>
      <c r="L62" s="134">
        <f t="shared" si="1"/>
        <v>0</v>
      </c>
      <c r="M62" s="133">
        <f t="shared" si="2"/>
        <v>0</v>
      </c>
      <c r="N62" s="134">
        <f t="shared" si="3"/>
        <v>0</v>
      </c>
      <c r="P62" s="159"/>
      <c r="Q62" s="105"/>
      <c r="S62" s="159">
        <f t="shared" si="4"/>
        <v>0</v>
      </c>
      <c r="T62" s="159">
        <f t="shared" si="5"/>
        <v>0</v>
      </c>
      <c r="V62" s="159" t="e">
        <f t="shared" si="6"/>
        <v>#DIV/0!</v>
      </c>
      <c r="W62" s="159" t="e">
        <f t="shared" si="7"/>
        <v>#DIV/0!</v>
      </c>
    </row>
    <row r="63" spans="1:23" ht="17.25" customHeight="1">
      <c r="A63" s="111" t="s">
        <v>147</v>
      </c>
      <c r="B63" s="37" t="s">
        <v>148</v>
      </c>
      <c r="C63" s="7" t="s">
        <v>132</v>
      </c>
      <c r="D63" s="11" t="s">
        <v>133</v>
      </c>
      <c r="E63" s="17">
        <f>E61</f>
        <v>235.64083248730967</v>
      </c>
      <c r="F63" s="17">
        <v>0.7</v>
      </c>
      <c r="G63" s="44">
        <f>E63*F63</f>
        <v>164.94858274111675</v>
      </c>
      <c r="H63" s="44">
        <f>G63*H9</f>
        <v>496.0003883025381</v>
      </c>
      <c r="I63" s="59">
        <f>ROUND(H63*1.25,0)</f>
        <v>620</v>
      </c>
      <c r="J63" s="77"/>
      <c r="K63" s="133">
        <f t="shared" si="0"/>
        <v>310</v>
      </c>
      <c r="L63" s="134">
        <f t="shared" si="1"/>
        <v>0</v>
      </c>
      <c r="M63" s="133">
        <f t="shared" si="2"/>
        <v>248</v>
      </c>
      <c r="N63" s="134">
        <f t="shared" si="3"/>
        <v>0</v>
      </c>
      <c r="P63" s="159"/>
      <c r="Q63" s="105"/>
      <c r="S63" s="159">
        <f t="shared" si="4"/>
        <v>620</v>
      </c>
      <c r="T63" s="159">
        <f t="shared" si="5"/>
        <v>0</v>
      </c>
      <c r="V63" s="159" t="e">
        <f t="shared" si="6"/>
        <v>#DIV/0!</v>
      </c>
      <c r="W63" s="159" t="e">
        <f t="shared" si="7"/>
        <v>#DIV/0!</v>
      </c>
    </row>
    <row r="64" spans="1:23" ht="13.5" customHeight="1">
      <c r="A64" s="111"/>
      <c r="B64" s="37" t="s">
        <v>149</v>
      </c>
      <c r="C64" s="7"/>
      <c r="D64" s="11"/>
      <c r="E64" s="17"/>
      <c r="F64" s="17"/>
      <c r="G64" s="44"/>
      <c r="H64" s="44"/>
      <c r="I64" s="59"/>
      <c r="J64" s="76"/>
      <c r="K64" s="133">
        <f t="shared" si="0"/>
        <v>0</v>
      </c>
      <c r="L64" s="134">
        <f t="shared" si="1"/>
        <v>0</v>
      </c>
      <c r="M64" s="133">
        <f t="shared" si="2"/>
        <v>0</v>
      </c>
      <c r="N64" s="134">
        <f t="shared" si="3"/>
        <v>0</v>
      </c>
      <c r="P64" s="159"/>
      <c r="Q64" s="105"/>
      <c r="S64" s="159">
        <f t="shared" si="4"/>
        <v>0</v>
      </c>
      <c r="T64" s="159">
        <f t="shared" si="5"/>
        <v>0</v>
      </c>
      <c r="V64" s="159" t="e">
        <f t="shared" si="6"/>
        <v>#DIV/0!</v>
      </c>
      <c r="W64" s="159" t="e">
        <f t="shared" si="7"/>
        <v>#DIV/0!</v>
      </c>
    </row>
    <row r="65" spans="1:23" ht="23.25" customHeight="1">
      <c r="A65" s="111" t="s">
        <v>150</v>
      </c>
      <c r="B65" s="110" t="s">
        <v>151</v>
      </c>
      <c r="C65" s="6"/>
      <c r="D65" s="13"/>
      <c r="E65" s="17"/>
      <c r="F65" s="17"/>
      <c r="G65" s="44"/>
      <c r="H65" s="45"/>
      <c r="I65" s="59"/>
      <c r="J65" s="77"/>
      <c r="K65" s="133">
        <f t="shared" si="0"/>
        <v>0</v>
      </c>
      <c r="L65" s="134">
        <f t="shared" si="1"/>
        <v>0</v>
      </c>
      <c r="M65" s="133">
        <f t="shared" si="2"/>
        <v>0</v>
      </c>
      <c r="N65" s="134">
        <f t="shared" si="3"/>
        <v>0</v>
      </c>
      <c r="P65" s="159"/>
      <c r="Q65" s="105"/>
      <c r="S65" s="159">
        <f t="shared" si="4"/>
        <v>0</v>
      </c>
      <c r="T65" s="159">
        <f t="shared" si="5"/>
        <v>0</v>
      </c>
      <c r="V65" s="159" t="e">
        <f t="shared" si="6"/>
        <v>#DIV/0!</v>
      </c>
      <c r="W65" s="159" t="e">
        <f t="shared" si="7"/>
        <v>#DIV/0!</v>
      </c>
    </row>
    <row r="66" spans="1:23" ht="14.25" customHeight="1">
      <c r="A66" s="111"/>
      <c r="B66" s="37" t="s">
        <v>152</v>
      </c>
      <c r="C66" s="7" t="s">
        <v>153</v>
      </c>
      <c r="D66" s="11" t="s">
        <v>133</v>
      </c>
      <c r="E66" s="17">
        <f>E63</f>
        <v>235.64083248730967</v>
      </c>
      <c r="F66" s="17">
        <v>1.5</v>
      </c>
      <c r="G66" s="44">
        <f>E66*F66</f>
        <v>353.4612487309645</v>
      </c>
      <c r="H66" s="44">
        <f>G66*H9</f>
        <v>1062.8579749340101</v>
      </c>
      <c r="I66" s="59">
        <f>ROUND(H66*1.25,0)</f>
        <v>1329</v>
      </c>
      <c r="J66" s="77"/>
      <c r="K66" s="133">
        <f t="shared" si="0"/>
        <v>664.5</v>
      </c>
      <c r="L66" s="134">
        <f t="shared" si="1"/>
        <v>0</v>
      </c>
      <c r="M66" s="133">
        <f t="shared" si="2"/>
        <v>531.6</v>
      </c>
      <c r="N66" s="134">
        <f t="shared" si="3"/>
        <v>0</v>
      </c>
      <c r="P66" s="159"/>
      <c r="Q66" s="105"/>
      <c r="S66" s="159">
        <f t="shared" si="4"/>
        <v>1329</v>
      </c>
      <c r="T66" s="159">
        <f t="shared" si="5"/>
        <v>0</v>
      </c>
      <c r="V66" s="159" t="e">
        <f t="shared" si="6"/>
        <v>#DIV/0!</v>
      </c>
      <c r="W66" s="159" t="e">
        <f t="shared" si="7"/>
        <v>#DIV/0!</v>
      </c>
    </row>
    <row r="67" spans="1:23" ht="14.25" customHeight="1">
      <c r="A67" s="111"/>
      <c r="B67" s="37" t="s">
        <v>154</v>
      </c>
      <c r="C67" s="7" t="s">
        <v>33</v>
      </c>
      <c r="D67" s="11" t="s">
        <v>133</v>
      </c>
      <c r="E67" s="17">
        <f>E66</f>
        <v>235.64083248730967</v>
      </c>
      <c r="F67" s="17">
        <v>2.1</v>
      </c>
      <c r="G67" s="44">
        <f>E67*F67</f>
        <v>494.8457482233503</v>
      </c>
      <c r="H67" s="44">
        <f>G67*H9</f>
        <v>1488.0011649076143</v>
      </c>
      <c r="I67" s="59">
        <f>ROUND(H67*1.25,0)</f>
        <v>1860</v>
      </c>
      <c r="J67" s="77"/>
      <c r="K67" s="133">
        <f t="shared" si="0"/>
        <v>930</v>
      </c>
      <c r="L67" s="134">
        <f t="shared" si="1"/>
        <v>0</v>
      </c>
      <c r="M67" s="133">
        <f t="shared" si="2"/>
        <v>744</v>
      </c>
      <c r="N67" s="134">
        <f t="shared" si="3"/>
        <v>0</v>
      </c>
      <c r="P67" s="159"/>
      <c r="Q67" s="105"/>
      <c r="S67" s="159">
        <f t="shared" si="4"/>
        <v>1860</v>
      </c>
      <c r="T67" s="159">
        <f t="shared" si="5"/>
        <v>0</v>
      </c>
      <c r="V67" s="159" t="e">
        <f t="shared" si="6"/>
        <v>#DIV/0!</v>
      </c>
      <c r="W67" s="159" t="e">
        <f t="shared" si="7"/>
        <v>#DIV/0!</v>
      </c>
    </row>
    <row r="68" spans="1:23" ht="14.25" customHeight="1">
      <c r="A68" s="111"/>
      <c r="B68" s="37" t="s">
        <v>155</v>
      </c>
      <c r="C68" s="7" t="s">
        <v>33</v>
      </c>
      <c r="D68" s="11" t="s">
        <v>133</v>
      </c>
      <c r="E68" s="17">
        <f>E67</f>
        <v>235.64083248730967</v>
      </c>
      <c r="F68" s="17">
        <v>3</v>
      </c>
      <c r="G68" s="44">
        <f>E68*F68</f>
        <v>706.922497461929</v>
      </c>
      <c r="H68" s="44">
        <f>G68*H9</f>
        <v>2125.7159498680203</v>
      </c>
      <c r="I68" s="59">
        <f>ROUND(H68*1.25,0)</f>
        <v>2657</v>
      </c>
      <c r="J68" s="77"/>
      <c r="K68" s="133">
        <f t="shared" si="0"/>
        <v>1328.5</v>
      </c>
      <c r="L68" s="134">
        <f t="shared" si="1"/>
        <v>0</v>
      </c>
      <c r="M68" s="133">
        <f t="shared" si="2"/>
        <v>1062.8</v>
      </c>
      <c r="N68" s="134">
        <f t="shared" si="3"/>
        <v>0</v>
      </c>
      <c r="P68" s="159"/>
      <c r="Q68" s="105"/>
      <c r="S68" s="159">
        <f t="shared" si="4"/>
        <v>2657</v>
      </c>
      <c r="T68" s="159">
        <f t="shared" si="5"/>
        <v>0</v>
      </c>
      <c r="V68" s="159" t="e">
        <f t="shared" si="6"/>
        <v>#DIV/0!</v>
      </c>
      <c r="W68" s="159" t="e">
        <f t="shared" si="7"/>
        <v>#DIV/0!</v>
      </c>
    </row>
    <row r="69" spans="1:23" ht="14.25" customHeight="1">
      <c r="A69" s="111"/>
      <c r="B69" s="37" t="s">
        <v>156</v>
      </c>
      <c r="C69" s="7" t="s">
        <v>33</v>
      </c>
      <c r="D69" s="11" t="s">
        <v>133</v>
      </c>
      <c r="E69" s="17">
        <f>E68</f>
        <v>235.64083248730967</v>
      </c>
      <c r="F69" s="17">
        <v>4</v>
      </c>
      <c r="G69" s="44">
        <f>E69*F69</f>
        <v>942.5633299492387</v>
      </c>
      <c r="H69" s="44">
        <f>G69*H9</f>
        <v>2834.287933157361</v>
      </c>
      <c r="I69" s="59">
        <f>ROUND(H69*1.25,0)</f>
        <v>3543</v>
      </c>
      <c r="J69" s="77"/>
      <c r="K69" s="133">
        <f t="shared" si="0"/>
        <v>1771.5</v>
      </c>
      <c r="L69" s="134">
        <f t="shared" si="1"/>
        <v>0</v>
      </c>
      <c r="M69" s="133">
        <f t="shared" si="2"/>
        <v>1417.2</v>
      </c>
      <c r="N69" s="134">
        <f t="shared" si="3"/>
        <v>0</v>
      </c>
      <c r="P69" s="159"/>
      <c r="Q69" s="105"/>
      <c r="S69" s="159">
        <f t="shared" si="4"/>
        <v>3543</v>
      </c>
      <c r="T69" s="159">
        <f t="shared" si="5"/>
        <v>0</v>
      </c>
      <c r="V69" s="159" t="e">
        <f t="shared" si="6"/>
        <v>#DIV/0!</v>
      </c>
      <c r="W69" s="159" t="e">
        <f t="shared" si="7"/>
        <v>#DIV/0!</v>
      </c>
    </row>
    <row r="70" spans="1:23" ht="23.25" customHeight="1">
      <c r="A70" s="111" t="s">
        <v>157</v>
      </c>
      <c r="B70" s="110" t="s">
        <v>158</v>
      </c>
      <c r="C70" s="7"/>
      <c r="D70" s="11"/>
      <c r="E70" s="17"/>
      <c r="F70" s="17"/>
      <c r="G70" s="44"/>
      <c r="H70" s="45"/>
      <c r="I70" s="59"/>
      <c r="J70" s="77"/>
      <c r="K70" s="133">
        <f t="shared" si="0"/>
        <v>0</v>
      </c>
      <c r="L70" s="134">
        <f t="shared" si="1"/>
        <v>0</v>
      </c>
      <c r="M70" s="133">
        <f t="shared" si="2"/>
        <v>0</v>
      </c>
      <c r="N70" s="134">
        <f t="shared" si="3"/>
        <v>0</v>
      </c>
      <c r="P70" s="159"/>
      <c r="Q70" s="105"/>
      <c r="S70" s="159">
        <f t="shared" si="4"/>
        <v>0</v>
      </c>
      <c r="T70" s="159">
        <f t="shared" si="5"/>
        <v>0</v>
      </c>
      <c r="V70" s="159" t="e">
        <f t="shared" si="6"/>
        <v>#DIV/0!</v>
      </c>
      <c r="W70" s="159" t="e">
        <f t="shared" si="7"/>
        <v>#DIV/0!</v>
      </c>
    </row>
    <row r="71" spans="1:23" ht="14.25" customHeight="1">
      <c r="A71" s="111"/>
      <c r="B71" s="37" t="s">
        <v>159</v>
      </c>
      <c r="C71" s="7" t="s">
        <v>160</v>
      </c>
      <c r="D71" s="11" t="s">
        <v>133</v>
      </c>
      <c r="E71" s="17">
        <f>E69</f>
        <v>235.64083248730967</v>
      </c>
      <c r="F71" s="17">
        <v>0.45</v>
      </c>
      <c r="G71" s="44">
        <f>E71*F71</f>
        <v>106.03837461928936</v>
      </c>
      <c r="H71" s="44">
        <f>G71*H9</f>
        <v>318.8573924802031</v>
      </c>
      <c r="I71" s="59">
        <f>ROUND(H71*1.25,0)</f>
        <v>399</v>
      </c>
      <c r="J71" s="77"/>
      <c r="K71" s="133">
        <f t="shared" si="0"/>
        <v>199.5</v>
      </c>
      <c r="L71" s="134">
        <f t="shared" si="1"/>
        <v>0</v>
      </c>
      <c r="M71" s="133">
        <f t="shared" si="2"/>
        <v>159.60000000000002</v>
      </c>
      <c r="N71" s="134">
        <f t="shared" si="3"/>
        <v>0</v>
      </c>
      <c r="P71" s="159"/>
      <c r="Q71" s="105"/>
      <c r="S71" s="159">
        <f t="shared" si="4"/>
        <v>399</v>
      </c>
      <c r="T71" s="159">
        <f t="shared" si="5"/>
        <v>0</v>
      </c>
      <c r="V71" s="159" t="e">
        <f t="shared" si="6"/>
        <v>#DIV/0!</v>
      </c>
      <c r="W71" s="159" t="e">
        <f t="shared" si="7"/>
        <v>#DIV/0!</v>
      </c>
    </row>
    <row r="72" spans="1:23" ht="14.25" customHeight="1">
      <c r="A72" s="111"/>
      <c r="B72" s="37" t="s">
        <v>161</v>
      </c>
      <c r="C72" s="7" t="s">
        <v>33</v>
      </c>
      <c r="D72" s="11" t="s">
        <v>133</v>
      </c>
      <c r="E72" s="17">
        <f>E71</f>
        <v>235.64083248730967</v>
      </c>
      <c r="F72" s="17">
        <v>0.52</v>
      </c>
      <c r="G72" s="44">
        <f>E72*F72</f>
        <v>122.53323289340103</v>
      </c>
      <c r="H72" s="44">
        <f>G72*H9</f>
        <v>368.4574313104569</v>
      </c>
      <c r="I72" s="59">
        <f>ROUND(H72*1.25,0)</f>
        <v>461</v>
      </c>
      <c r="J72" s="77"/>
      <c r="K72" s="133">
        <f t="shared" si="0"/>
        <v>230.5</v>
      </c>
      <c r="L72" s="134">
        <f t="shared" si="1"/>
        <v>0</v>
      </c>
      <c r="M72" s="133">
        <f t="shared" si="2"/>
        <v>184.4</v>
      </c>
      <c r="N72" s="134">
        <f t="shared" si="3"/>
        <v>0</v>
      </c>
      <c r="P72" s="159"/>
      <c r="Q72" s="105"/>
      <c r="S72" s="159">
        <f t="shared" si="4"/>
        <v>461</v>
      </c>
      <c r="T72" s="159">
        <f t="shared" si="5"/>
        <v>0</v>
      </c>
      <c r="V72" s="159" t="e">
        <f t="shared" si="6"/>
        <v>#DIV/0!</v>
      </c>
      <c r="W72" s="159" t="e">
        <f t="shared" si="7"/>
        <v>#DIV/0!</v>
      </c>
    </row>
    <row r="73" spans="1:23" ht="14.25" customHeight="1">
      <c r="A73" s="111"/>
      <c r="B73" s="37" t="s">
        <v>162</v>
      </c>
      <c r="C73" s="7" t="s">
        <v>33</v>
      </c>
      <c r="D73" s="11" t="s">
        <v>133</v>
      </c>
      <c r="E73" s="17">
        <f>E72</f>
        <v>235.64083248730967</v>
      </c>
      <c r="F73" s="17">
        <v>0.6</v>
      </c>
      <c r="G73" s="44">
        <f>E73*F73</f>
        <v>141.3844994923858</v>
      </c>
      <c r="H73" s="44">
        <f>G73*H9</f>
        <v>425.14318997360414</v>
      </c>
      <c r="I73" s="59">
        <f>ROUND(H73*1.25,0)</f>
        <v>531</v>
      </c>
      <c r="J73" s="77"/>
      <c r="K73" s="133">
        <f t="shared" si="0"/>
        <v>265.5</v>
      </c>
      <c r="L73" s="134">
        <f t="shared" si="1"/>
        <v>0</v>
      </c>
      <c r="M73" s="133">
        <f t="shared" si="2"/>
        <v>212.4</v>
      </c>
      <c r="N73" s="134">
        <f t="shared" si="3"/>
        <v>0</v>
      </c>
      <c r="P73" s="159"/>
      <c r="Q73" s="105"/>
      <c r="S73" s="159">
        <f t="shared" si="4"/>
        <v>531</v>
      </c>
      <c r="T73" s="159">
        <f t="shared" si="5"/>
        <v>0</v>
      </c>
      <c r="V73" s="159" t="e">
        <f t="shared" si="6"/>
        <v>#DIV/0!</v>
      </c>
      <c r="W73" s="159" t="e">
        <f t="shared" si="7"/>
        <v>#DIV/0!</v>
      </c>
    </row>
    <row r="74" spans="1:23" ht="14.25" customHeight="1">
      <c r="A74" s="111"/>
      <c r="B74" s="37" t="s">
        <v>163</v>
      </c>
      <c r="C74" s="7" t="s">
        <v>33</v>
      </c>
      <c r="D74" s="11" t="s">
        <v>133</v>
      </c>
      <c r="E74" s="17">
        <f>E73</f>
        <v>235.64083248730967</v>
      </c>
      <c r="F74" s="17">
        <v>0.7</v>
      </c>
      <c r="G74" s="44">
        <f>E74*F74</f>
        <v>164.94858274111675</v>
      </c>
      <c r="H74" s="44">
        <f>G74*H9</f>
        <v>496.0003883025381</v>
      </c>
      <c r="I74" s="59">
        <f>ROUND(H74*1.25,0)</f>
        <v>620</v>
      </c>
      <c r="J74" s="77"/>
      <c r="K74" s="133">
        <f t="shared" si="0"/>
        <v>310</v>
      </c>
      <c r="L74" s="134">
        <f t="shared" si="1"/>
        <v>0</v>
      </c>
      <c r="M74" s="133">
        <f t="shared" si="2"/>
        <v>248</v>
      </c>
      <c r="N74" s="134">
        <f t="shared" si="3"/>
        <v>0</v>
      </c>
      <c r="P74" s="159"/>
      <c r="Q74" s="105"/>
      <c r="S74" s="159">
        <f t="shared" si="4"/>
        <v>620</v>
      </c>
      <c r="T74" s="159">
        <f t="shared" si="5"/>
        <v>0</v>
      </c>
      <c r="V74" s="159" t="e">
        <f t="shared" si="6"/>
        <v>#DIV/0!</v>
      </c>
      <c r="W74" s="159" t="e">
        <f t="shared" si="7"/>
        <v>#DIV/0!</v>
      </c>
    </row>
    <row r="75" spans="1:14" ht="14.25" customHeight="1">
      <c r="A75" s="111"/>
      <c r="B75" s="37"/>
      <c r="C75" s="19"/>
      <c r="D75" s="11"/>
      <c r="E75" s="15"/>
      <c r="F75" s="15"/>
      <c r="G75" s="45"/>
      <c r="H75" s="45"/>
      <c r="I75" s="45"/>
      <c r="J75" s="104"/>
      <c r="K75" s="133">
        <f t="shared" si="0"/>
        <v>0</v>
      </c>
      <c r="L75" s="134">
        <f t="shared" si="1"/>
        <v>0</v>
      </c>
      <c r="M75" s="133">
        <f t="shared" si="2"/>
        <v>0</v>
      </c>
      <c r="N75" s="134">
        <f t="shared" si="3"/>
        <v>0</v>
      </c>
    </row>
    <row r="76" spans="1:14" ht="23.25" customHeight="1">
      <c r="A76" s="111"/>
      <c r="B76" s="178" t="s">
        <v>164</v>
      </c>
      <c r="C76" s="178"/>
      <c r="D76" s="178"/>
      <c r="E76" s="178"/>
      <c r="F76" s="178"/>
      <c r="G76" s="178"/>
      <c r="H76" s="178"/>
      <c r="I76" s="178"/>
      <c r="J76" s="179"/>
      <c r="K76" s="133">
        <f>I76*$L$3</f>
        <v>0</v>
      </c>
      <c r="L76" s="134">
        <f>J76*$L$3</f>
        <v>0</v>
      </c>
      <c r="M76" s="133">
        <f>I76*$N$3</f>
        <v>0</v>
      </c>
      <c r="N76" s="134">
        <f>J76*$N$3</f>
        <v>0</v>
      </c>
    </row>
    <row r="77" spans="1:14" ht="18" customHeight="1" thickBot="1">
      <c r="A77" s="112"/>
      <c r="B77" s="80"/>
      <c r="C77" s="80"/>
      <c r="D77" s="82"/>
      <c r="E77" s="106"/>
      <c r="F77" s="107"/>
      <c r="G77" s="108"/>
      <c r="H77" s="108"/>
      <c r="I77" s="108"/>
      <c r="J77" s="109"/>
      <c r="K77" s="140">
        <f>I77*$L$3</f>
        <v>0</v>
      </c>
      <c r="L77" s="141">
        <f>J77*$L$3</f>
        <v>0</v>
      </c>
      <c r="M77" s="140">
        <f>I77*$N$3</f>
        <v>0</v>
      </c>
      <c r="N77" s="141">
        <f>J77*$N$3</f>
        <v>0</v>
      </c>
    </row>
    <row r="78" ht="13.5" thickTop="1"/>
  </sheetData>
  <sheetProtection password="CF76" sheet="1"/>
  <autoFilter ref="A9:N77"/>
  <mergeCells count="4">
    <mergeCell ref="B76:J76"/>
    <mergeCell ref="P5:Q5"/>
    <mergeCell ref="S5:T5"/>
    <mergeCell ref="V5:W5"/>
  </mergeCells>
  <printOptions horizontalCentered="1"/>
  <pageMargins left="0.984251968503937" right="0.3937007874015748" top="0.5905511811023623" bottom="0.5905511811023623" header="0.1968503937007874" footer="0"/>
  <pageSetup blackAndWhite="1" fitToHeight="10" fitToWidth="1" horizontalDpi="600" verticalDpi="600" orientation="portrait" paperSize="9" scale="89" r:id="rId3"/>
  <headerFooter alignWithMargins="0">
    <oddHeader>&amp;CСтраница &amp;P из &amp;N</oddHeader>
    <oddFooter>&amp;Cдля филиала в ХМАО-Югре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Плутова Оксана Юрьевна</cp:lastModifiedBy>
  <cp:lastPrinted>2013-09-12T09:52:34Z</cp:lastPrinted>
  <dcterms:modified xsi:type="dcterms:W3CDTF">2016-03-16T09:35:32Z</dcterms:modified>
  <cp:category/>
  <cp:version/>
  <cp:contentType/>
  <cp:contentStatus/>
</cp:coreProperties>
</file>